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Gabinete COGE\Estatísticas\2021\"/>
    </mc:Choice>
  </mc:AlternateContent>
  <xr:revisionPtr revIDLastSave="0" documentId="13_ncr:1_{70D7A4BD-5690-4E79-8ACB-BA92526575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TABELAS" sheetId="1" state="hidden" r:id="rId2"/>
    <sheet name="Plan1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H62" i="1"/>
  <c r="F62" i="1"/>
  <c r="I62" i="1" s="1"/>
  <c r="I56" i="1"/>
  <c r="I57" i="1"/>
  <c r="I58" i="1"/>
  <c r="I59" i="1"/>
  <c r="I60" i="1"/>
  <c r="I61" i="1"/>
  <c r="I55" i="1"/>
  <c r="G52" i="1"/>
  <c r="H52" i="1"/>
  <c r="I52" i="1"/>
  <c r="F52" i="1"/>
  <c r="F82" i="1" l="1"/>
  <c r="F11" i="1" l="1"/>
  <c r="I86" i="1" l="1"/>
  <c r="C64" i="1" l="1"/>
  <c r="C86" i="1" l="1"/>
  <c r="A51" i="2" l="1"/>
  <c r="A44" i="2"/>
  <c r="A58" i="2" l="1"/>
  <c r="J38" i="1" l="1"/>
  <c r="C38" i="1" l="1"/>
  <c r="D16" i="1" l="1"/>
  <c r="D7" i="1"/>
  <c r="D33" i="1"/>
  <c r="D29" i="1"/>
  <c r="D27" i="1"/>
  <c r="D32" i="1"/>
  <c r="D30" i="1"/>
  <c r="D31" i="1"/>
  <c r="D28" i="1"/>
  <c r="D22" i="1"/>
  <c r="A16" i="2"/>
  <c r="D8" i="1"/>
  <c r="D12" i="1"/>
  <c r="D17" i="1"/>
  <c r="D35" i="1"/>
  <c r="D9" i="1"/>
  <c r="D10" i="1"/>
  <c r="D11" i="1"/>
  <c r="D15" i="1"/>
  <c r="D20" i="1"/>
  <c r="D24" i="1"/>
  <c r="D34" i="1"/>
  <c r="D6" i="1"/>
  <c r="D13" i="1"/>
  <c r="D18" i="1"/>
  <c r="D21" i="1"/>
  <c r="D25" i="1"/>
  <c r="D36" i="1"/>
  <c r="D14" i="1"/>
  <c r="D19" i="1"/>
  <c r="D23" i="1"/>
  <c r="D26" i="1"/>
  <c r="D37" i="1"/>
  <c r="N78" i="1" l="1"/>
  <c r="K79" i="1" s="1"/>
  <c r="K81" i="1" s="1"/>
  <c r="A33" i="2" l="1"/>
  <c r="F38" i="1"/>
  <c r="A25" i="2" s="1"/>
  <c r="A67" i="2"/>
  <c r="F85" i="1" l="1"/>
  <c r="F87" i="1" l="1"/>
  <c r="A81" i="2" s="1"/>
  <c r="A74" i="2"/>
</calcChain>
</file>

<file path=xl/sharedStrings.xml><?xml version="1.0" encoding="utf-8"?>
<sst xmlns="http://schemas.openxmlformats.org/spreadsheetml/2006/main" count="245" uniqueCount="170">
  <si>
    <t>Agentes Públicos</t>
  </si>
  <si>
    <t>DENÚNCIA</t>
  </si>
  <si>
    <t>Abandono de cargo</t>
  </si>
  <si>
    <t>Acúmulo ilícito de cargos e funções</t>
  </si>
  <si>
    <t>Advocacia administrativa</t>
  </si>
  <si>
    <t>Aplicação indevida de dinheiros públicos</t>
  </si>
  <si>
    <t>Assédio moral</t>
  </si>
  <si>
    <t>Crime contra a Administração Pública</t>
  </si>
  <si>
    <t>Descumprimento de normas</t>
  </si>
  <si>
    <t>Evolução patrimonial incompatível</t>
  </si>
  <si>
    <t>Falta de urbanidade</t>
  </si>
  <si>
    <t>Incontinência pública e escandalosa</t>
  </si>
  <si>
    <t>Lesão ou dilapidação da coisa pública</t>
  </si>
  <si>
    <t>Ofensa Física</t>
  </si>
  <si>
    <t>Receber / solicitar propinas</t>
  </si>
  <si>
    <t>Revelar segredos em prejuízo do Estado</t>
  </si>
  <si>
    <t>Uso irregular de veículo oficial</t>
  </si>
  <si>
    <t>ILÍCITO</t>
  </si>
  <si>
    <t>TOTAL</t>
  </si>
  <si>
    <t>PROCEDIMENTOS EM CURSO</t>
  </si>
  <si>
    <t>POR ANO DE INSTAURAÇÃO</t>
  </si>
  <si>
    <t>Total Geral</t>
  </si>
  <si>
    <t>DECISÕES CORRECIONAIS</t>
  </si>
  <si>
    <t>DECISÕES</t>
  </si>
  <si>
    <t>ESP</t>
  </si>
  <si>
    <t>SEAP</t>
  </si>
  <si>
    <t>SEAPA</t>
  </si>
  <si>
    <t>SECIR</t>
  </si>
  <si>
    <t>SEDA</t>
  </si>
  <si>
    <t>SEDECTES</t>
  </si>
  <si>
    <t>SEDESE</t>
  </si>
  <si>
    <t>SEDPAC</t>
  </si>
  <si>
    <t>SEE</t>
  </si>
  <si>
    <t>SEESP</t>
  </si>
  <si>
    <t>SEF</t>
  </si>
  <si>
    <t>SEGOV</t>
  </si>
  <si>
    <t>SEMAD</t>
  </si>
  <si>
    <t>SEPLAG</t>
  </si>
  <si>
    <t>SES</t>
  </si>
  <si>
    <t>SESP</t>
  </si>
  <si>
    <t>SETOP</t>
  </si>
  <si>
    <t>ÓRGÃO</t>
  </si>
  <si>
    <t>DBSP</t>
  </si>
  <si>
    <t>DECISÃO</t>
  </si>
  <si>
    <t>ABSOLVIÇÃO</t>
  </si>
  <si>
    <t>DEMISSÃO</t>
  </si>
  <si>
    <t>SINDICÂNCIAS ENCERRADAS</t>
  </si>
  <si>
    <t>MOTIVAÇÃPENALIDADE</t>
  </si>
  <si>
    <t xml:space="preserve">DENÚNCIAS </t>
  </si>
  <si>
    <t>(vazio)</t>
  </si>
  <si>
    <t>IRREGULARIDADE</t>
  </si>
  <si>
    <t>RESULTADO</t>
  </si>
  <si>
    <t>ARMBH</t>
  </si>
  <si>
    <t>CEMIG</t>
  </si>
  <si>
    <t>CGE</t>
  </si>
  <si>
    <t>CODEMIG</t>
  </si>
  <si>
    <t>COHAB</t>
  </si>
  <si>
    <t>DEER</t>
  </si>
  <si>
    <t>EPAMIG</t>
  </si>
  <si>
    <t>FAOP</t>
  </si>
  <si>
    <t>FAPEMIG</t>
  </si>
  <si>
    <t>FCS</t>
  </si>
  <si>
    <t>FEAM</t>
  </si>
  <si>
    <t>FHA</t>
  </si>
  <si>
    <t>FHEMIG</t>
  </si>
  <si>
    <t>FJP</t>
  </si>
  <si>
    <t>FUNED</t>
  </si>
  <si>
    <t>HEMOMINAS</t>
  </si>
  <si>
    <t>HEMOMINASS</t>
  </si>
  <si>
    <t>IEF</t>
  </si>
  <si>
    <t>IEPHA</t>
  </si>
  <si>
    <t>IGAM</t>
  </si>
  <si>
    <t>IMA</t>
  </si>
  <si>
    <t>IPEM</t>
  </si>
  <si>
    <t>IPSEMG</t>
  </si>
  <si>
    <t>IPSM</t>
  </si>
  <si>
    <t>JUCEMG</t>
  </si>
  <si>
    <t>LEMG</t>
  </si>
  <si>
    <t>MGS</t>
  </si>
  <si>
    <t>PCMG</t>
  </si>
  <si>
    <t>PMMG</t>
  </si>
  <si>
    <t>RURALMINAS</t>
  </si>
  <si>
    <t>SEC</t>
  </si>
  <si>
    <t>SECRI</t>
  </si>
  <si>
    <t>SEJUSP</t>
  </si>
  <si>
    <t>SEJUSP (SEAP)</t>
  </si>
  <si>
    <t>SEJUSP (SESP)</t>
  </si>
  <si>
    <t>SETUR</t>
  </si>
  <si>
    <t>SISEMA</t>
  </si>
  <si>
    <t>UEMG</t>
  </si>
  <si>
    <t>UNIMONTES</t>
  </si>
  <si>
    <t>UTRAMIG</t>
  </si>
  <si>
    <t>QUANTIDADE</t>
  </si>
  <si>
    <t>São atos relacionados à corrupção as expulsões fundamentadas nos artigos 249, inciso III, 250, incisos II, III, V, VI e 257, incisos II e III, da Lei Estadual nº 869/52.</t>
  </si>
  <si>
    <t>Lesão</t>
  </si>
  <si>
    <t>Inassiduidade/Impontualidade</t>
  </si>
  <si>
    <t>SEDE</t>
  </si>
  <si>
    <t>SEINFRA</t>
  </si>
  <si>
    <t>SECULT</t>
  </si>
  <si>
    <t>RECEBIDAS</t>
  </si>
  <si>
    <t>EM ANÁLISE</t>
  </si>
  <si>
    <t>ANALISADAS</t>
  </si>
  <si>
    <t>RESPONSABILIZAÇÃO DE AGENTES PÚBLICOS</t>
  </si>
  <si>
    <t>EXPULSIVAS</t>
  </si>
  <si>
    <t>NÃO EXPULSIVAS</t>
  </si>
  <si>
    <t>Encaminhado p/ Controladorias Setorias e Seccionais</t>
  </si>
  <si>
    <t>PROCESSOS E SINDICÂNCIAS</t>
  </si>
  <si>
    <t>TOTAL DECISÕES</t>
  </si>
  <si>
    <r>
      <t>PROCEDIMENTOS EM CURSO -</t>
    </r>
    <r>
      <rPr>
        <b/>
        <sz val="14"/>
        <color theme="0"/>
        <rFont val="Calibri"/>
        <family val="2"/>
        <scheme val="minor"/>
      </rPr>
      <t xml:space="preserve"> (em Instrução nas comissões ou Aguardando julgamento)</t>
    </r>
  </si>
  <si>
    <r>
      <rPr>
        <b/>
        <sz val="10"/>
        <color rgb="FFD1EBFF"/>
        <rFont val="Calibri"/>
        <family val="2"/>
        <scheme val="minor"/>
      </rPr>
      <t>Em</t>
    </r>
    <r>
      <rPr>
        <b/>
        <sz val="20"/>
        <color rgb="FFD1EBFF"/>
        <rFont val="Calibri"/>
        <family val="2"/>
        <scheme val="minor"/>
      </rPr>
      <t xml:space="preserve"> ANÁLISE</t>
    </r>
  </si>
  <si>
    <t>DENÚNCIAS</t>
  </si>
  <si>
    <t>PROCEDIMENTOS</t>
  </si>
  <si>
    <r>
      <rPr>
        <b/>
        <sz val="10"/>
        <color rgb="FFFBE2D1"/>
        <rFont val="Calibri"/>
        <family val="2"/>
        <scheme val="minor"/>
      </rPr>
      <t>NAS</t>
    </r>
    <r>
      <rPr>
        <b/>
        <sz val="20"/>
        <color rgb="FFFBE2D1"/>
        <rFont val="Calibri"/>
        <family val="2"/>
        <scheme val="minor"/>
      </rPr>
      <t xml:space="preserve"> COMISSÕES</t>
    </r>
  </si>
  <si>
    <r>
      <rPr>
        <b/>
        <sz val="10"/>
        <color rgb="FFFBE2D1"/>
        <rFont val="Calibri"/>
        <family val="2"/>
        <scheme val="minor"/>
      </rPr>
      <t>EM</t>
    </r>
    <r>
      <rPr>
        <b/>
        <sz val="20"/>
        <color rgb="FFFBE2D1"/>
        <rFont val="Calibri"/>
        <family val="2"/>
        <scheme val="minor"/>
      </rPr>
      <t xml:space="preserve"> JULGAMENTO</t>
    </r>
  </si>
  <si>
    <r>
      <t xml:space="preserve">TOTAL </t>
    </r>
    <r>
      <rPr>
        <b/>
        <sz val="10"/>
        <color rgb="FFFBE2D1"/>
        <rFont val="Calibri"/>
        <family val="2"/>
        <scheme val="minor"/>
      </rPr>
      <t>EM</t>
    </r>
    <r>
      <rPr>
        <b/>
        <sz val="20"/>
        <color rgb="FFFBE2D1"/>
        <rFont val="Calibri"/>
        <family val="2"/>
        <scheme val="minor"/>
      </rPr>
      <t xml:space="preserve"> CURSO</t>
    </r>
  </si>
  <si>
    <t>Atividade Remunerada Durante Licença</t>
  </si>
  <si>
    <t>Incontinência Pública e Escandalosa</t>
  </si>
  <si>
    <t>Atos Relacionados à Corrupção</t>
  </si>
  <si>
    <t>OGE</t>
  </si>
  <si>
    <t>Postura inadequada</t>
  </si>
  <si>
    <t>Morosidade na adoção de providências</t>
  </si>
  <si>
    <t>Inobservância de norma ambiental</t>
  </si>
  <si>
    <t>RECEBIMENTO POR ILÍCITO</t>
  </si>
  <si>
    <t>RECEBIMENTO POR ÓRGÃO</t>
  </si>
  <si>
    <t>AGE</t>
  </si>
  <si>
    <t>CBMMG</t>
  </si>
  <si>
    <t>NÃO É SERVIDOR</t>
  </si>
  <si>
    <t>INSTRUÇÃO</t>
  </si>
  <si>
    <t>JULGAMENTO</t>
  </si>
  <si>
    <t>Nepotismo</t>
  </si>
  <si>
    <t>Aplicação indevida</t>
  </si>
  <si>
    <t>Corrupção passiva</t>
  </si>
  <si>
    <t>Irregularidade sem autoria e/ou materialidade</t>
  </si>
  <si>
    <t>Atividade remunerada durante licença médica</t>
  </si>
  <si>
    <t>Aplicação indevida de recursos públicos</t>
  </si>
  <si>
    <t>Concessão de benefícios indevidos</t>
  </si>
  <si>
    <t>Recebimento de propinas</t>
  </si>
  <si>
    <t>Valimento indevido de cargo público</t>
  </si>
  <si>
    <t>Crimes contra a Administração Pública</t>
  </si>
  <si>
    <t>Recebimento indevido de vencimento</t>
  </si>
  <si>
    <t>Arquivado / finalizado</t>
  </si>
  <si>
    <t>TRÂMITE DE DENÚNCIAS E  PROCEDIMENTOS ADMINISTRATIVOS DISCIPLINARES NA CORREGEDORIA-GERAL - 2021</t>
  </si>
  <si>
    <t xml:space="preserve">Instaurado Procedimento </t>
  </si>
  <si>
    <t>Investigação Preliminar</t>
  </si>
  <si>
    <t>Irregularidade Licitação/Convênio e Contrato</t>
  </si>
  <si>
    <t>Irregularidade no Controle de Ponto</t>
  </si>
  <si>
    <t>Fornecimento indevido de documento público</t>
  </si>
  <si>
    <t>Negligência na Gestão de bens públicos</t>
  </si>
  <si>
    <t xml:space="preserve">Ausência de declaração de bens e valores </t>
  </si>
  <si>
    <t>Cometimento de crimes fora da Administração</t>
  </si>
  <si>
    <t xml:space="preserve">Desvio de verba pública </t>
  </si>
  <si>
    <t>Gerenciar/Administrar empresa</t>
  </si>
  <si>
    <t>Irregularidades guarda de custodiados</t>
  </si>
  <si>
    <t>Formalização de TAD</t>
  </si>
  <si>
    <t>Omissão</t>
  </si>
  <si>
    <t>Acúmulo ilícito</t>
  </si>
  <si>
    <t>Crime</t>
  </si>
  <si>
    <t>CASSAÇÃO DE APOSENTADORIA</t>
  </si>
  <si>
    <t xml:space="preserve">ARQUIVAMENTO </t>
  </si>
  <si>
    <t>OUTRAS DECISÕES</t>
  </si>
  <si>
    <t xml:space="preserve">SUSPENSÃO </t>
  </si>
  <si>
    <t>REPREENSÃO</t>
  </si>
  <si>
    <t>Assédio Moral</t>
  </si>
  <si>
    <t>Vacinação em desacordo com o PNOV/PNI</t>
  </si>
  <si>
    <t>ANO</t>
  </si>
  <si>
    <t>SOBRESTADO</t>
  </si>
  <si>
    <t>PAD</t>
  </si>
  <si>
    <t>SAI</t>
  </si>
  <si>
    <t>SPA</t>
  </si>
  <si>
    <t>Atualizado em 18/9/2021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</si>
</sst>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35"/>
      <color rgb="FFCDFFFF"/>
      <name val="Calibri"/>
      <family val="2"/>
      <scheme val="minor"/>
    </font>
    <font>
      <b/>
      <sz val="20"/>
      <color rgb="FFFBE2D1"/>
      <name val="Calibri"/>
      <family val="2"/>
      <scheme val="minor"/>
    </font>
    <font>
      <b/>
      <sz val="11"/>
      <color rgb="FFFBE2D1"/>
      <name val="Calibri"/>
      <family val="2"/>
      <scheme val="minor"/>
    </font>
    <font>
      <b/>
      <sz val="10"/>
      <color rgb="FFFBE2D1"/>
      <name val="Calibri"/>
      <family val="2"/>
      <scheme val="minor"/>
    </font>
    <font>
      <b/>
      <sz val="35"/>
      <color rgb="FFFBE2D1"/>
      <name val="Calibri"/>
      <family val="2"/>
      <scheme val="minor"/>
    </font>
    <font>
      <b/>
      <sz val="18"/>
      <color rgb="FFFBE2D1"/>
      <name val="Calibri"/>
      <family val="2"/>
      <scheme val="minor"/>
    </font>
    <font>
      <sz val="11"/>
      <color rgb="FFFBE2D1"/>
      <name val="Calibri"/>
      <family val="2"/>
      <scheme val="minor"/>
    </font>
    <font>
      <b/>
      <sz val="25"/>
      <color rgb="FFD1EBFF"/>
      <name val="Calibri"/>
      <family val="2"/>
      <scheme val="minor"/>
    </font>
    <font>
      <b/>
      <sz val="11"/>
      <color rgb="FFD1EBFF"/>
      <name val="Calibri"/>
      <family val="2"/>
      <scheme val="minor"/>
    </font>
    <font>
      <b/>
      <sz val="20"/>
      <color rgb="FFD1EBFF"/>
      <name val="Calibri"/>
      <family val="2"/>
      <scheme val="minor"/>
    </font>
    <font>
      <b/>
      <sz val="35"/>
      <color rgb="FFD1EBFF"/>
      <name val="Calibri"/>
      <family val="2"/>
      <scheme val="minor"/>
    </font>
    <font>
      <b/>
      <sz val="10"/>
      <color rgb="FFD1EBFF"/>
      <name val="Calibri"/>
      <family val="2"/>
      <scheme val="minor"/>
    </font>
    <font>
      <b/>
      <sz val="25"/>
      <color rgb="FFD5FFFF"/>
      <name val="Calibri"/>
      <family val="2"/>
      <scheme val="minor"/>
    </font>
    <font>
      <b/>
      <sz val="11"/>
      <color rgb="FFD5FFFF"/>
      <name val="Calibri"/>
      <family val="2"/>
      <scheme val="minor"/>
    </font>
    <font>
      <b/>
      <sz val="20"/>
      <color rgb="FFD5FFFF"/>
      <name val="Calibri"/>
      <family val="2"/>
      <scheme val="minor"/>
    </font>
    <font>
      <b/>
      <sz val="35"/>
      <color rgb="FFD5FFF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808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5A9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33C0C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theme="0" tint="-0.249977111117893"/>
      </patternFill>
    </fill>
    <fill>
      <patternFill patternType="solid">
        <fgColor rgb="FFABFFFF"/>
        <bgColor indexed="64"/>
      </patternFill>
    </fill>
  </fills>
  <borders count="23">
    <border>
      <left/>
      <right/>
      <top/>
      <bottom/>
      <diagonal/>
    </border>
    <border>
      <left style="thin">
        <color theme="1" tint="0.14996795556505021"/>
      </left>
      <right style="hair">
        <color theme="1" tint="0.14996795556505021"/>
      </right>
      <top style="thin">
        <color theme="1" tint="0.14996795556505021"/>
      </top>
      <bottom style="dotted">
        <color theme="1" tint="0.14996795556505021"/>
      </bottom>
      <diagonal/>
    </border>
    <border>
      <left style="hair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dotted">
        <color theme="1" tint="0.1499679555650502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theme="0" tint="-0.14996795556505021"/>
      </right>
      <top style="thin">
        <color theme="0" tint="-0.14999847407452621"/>
      </top>
      <bottom style="dotted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9847407452621"/>
      </top>
      <bottom style="dotted">
        <color theme="0" tint="-0.14996795556505021"/>
      </bottom>
      <diagonal/>
    </border>
    <border>
      <left/>
      <right style="thin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 style="thin">
        <color theme="0" tint="-0.14996795556505021"/>
      </right>
      <top style="dotted">
        <color theme="0" tint="-0.14996795556505021"/>
      </top>
      <bottom style="thin">
        <color theme="0" tint="-0.14999847407452621"/>
      </bottom>
      <diagonal/>
    </border>
    <border>
      <left style="thin">
        <color theme="0" tint="-0.14996795556505021"/>
      </left>
      <right/>
      <top style="dotted">
        <color theme="0" tint="-0.14996795556505021"/>
      </top>
      <bottom style="thin">
        <color theme="0" tint="-0.14999847407452621"/>
      </bottom>
      <diagonal/>
    </border>
    <border>
      <left/>
      <right style="dotted">
        <color theme="1"/>
      </right>
      <top style="thin">
        <color theme="0" tint="-0.14999847407452621"/>
      </top>
      <bottom style="dotted">
        <color theme="1"/>
      </bottom>
      <diagonal/>
    </border>
    <border>
      <left style="dotted">
        <color theme="1"/>
      </left>
      <right style="dotted">
        <color theme="1"/>
      </right>
      <top style="thin">
        <color theme="0" tint="-0.14999847407452621"/>
      </top>
      <bottom style="dotted">
        <color theme="1"/>
      </bottom>
      <diagonal/>
    </border>
    <border>
      <left style="dotted">
        <color theme="1"/>
      </left>
      <right/>
      <top style="thin">
        <color theme="0" tint="-0.14999847407452621"/>
      </top>
      <bottom style="dotted">
        <color theme="1"/>
      </bottom>
      <diagonal/>
    </border>
    <border>
      <left/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/>
      <top style="dotted">
        <color theme="1"/>
      </top>
      <bottom style="dotted">
        <color theme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141">
    <xf numFmtId="0" fontId="0" fillId="0" borderId="0" xfId="0"/>
    <xf numFmtId="0" fontId="2" fillId="2" borderId="3" xfId="0" applyFont="1" applyFill="1" applyBorder="1"/>
    <xf numFmtId="0" fontId="2" fillId="2" borderId="1" xfId="0" applyFont="1" applyFill="1" applyBorder="1"/>
    <xf numFmtId="0" fontId="2" fillId="3" borderId="0" xfId="0" applyFont="1" applyFill="1"/>
    <xf numFmtId="0" fontId="1" fillId="4" borderId="0" xfId="0" applyFont="1" applyFill="1"/>
    <xf numFmtId="0" fontId="2" fillId="2" borderId="0" xfId="0" applyFont="1" applyFill="1"/>
    <xf numFmtId="0" fontId="0" fillId="0" borderId="5" xfId="0" applyBorder="1"/>
    <xf numFmtId="0" fontId="0" fillId="0" borderId="6" xfId="0" applyBorder="1"/>
    <xf numFmtId="0" fontId="1" fillId="4" borderId="5" xfId="0" applyFont="1" applyFill="1" applyBorder="1"/>
    <xf numFmtId="0" fontId="1" fillId="4" borderId="6" xfId="0" applyFont="1" applyFill="1" applyBorder="1"/>
    <xf numFmtId="0" fontId="0" fillId="0" borderId="0" xfId="0" applyAlignment="1">
      <alignment horizontal="left"/>
    </xf>
    <xf numFmtId="0" fontId="1" fillId="4" borderId="0" xfId="0" applyFont="1" applyFill="1" applyAlignment="1">
      <alignment horizontal="left"/>
    </xf>
    <xf numFmtId="0" fontId="2" fillId="3" borderId="7" xfId="0" applyFont="1" applyFill="1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3" borderId="9" xfId="0" applyFont="1" applyFill="1" applyBorder="1"/>
    <xf numFmtId="0" fontId="0" fillId="4" borderId="0" xfId="0" applyFill="1"/>
    <xf numFmtId="0" fontId="2" fillId="7" borderId="0" xfId="0" applyFont="1" applyFill="1"/>
    <xf numFmtId="0" fontId="2" fillId="8" borderId="0" xfId="0" applyFont="1" applyFill="1"/>
    <xf numFmtId="0" fontId="1" fillId="2" borderId="0" xfId="0" applyFont="1" applyFill="1"/>
    <xf numFmtId="0" fontId="1" fillId="7" borderId="0" xfId="0" applyFont="1" applyFill="1"/>
    <xf numFmtId="0" fontId="1" fillId="2" borderId="0" xfId="0" applyFont="1" applyFill="1" applyAlignment="1">
      <alignment horizontal="right"/>
    </xf>
    <xf numFmtId="0" fontId="3" fillId="6" borderId="0" xfId="0" applyFont="1" applyFill="1" applyAlignment="1">
      <alignment vertical="center" wrapText="1"/>
    </xf>
    <xf numFmtId="0" fontId="4" fillId="6" borderId="0" xfId="0" applyFont="1" applyFill="1" applyAlignment="1"/>
    <xf numFmtId="0" fontId="0" fillId="0" borderId="0" xfId="0" applyFont="1" applyAlignment="1">
      <alignment vertical="center"/>
    </xf>
    <xf numFmtId="0" fontId="5" fillId="6" borderId="0" xfId="0" applyFont="1" applyFill="1" applyAlignment="1"/>
    <xf numFmtId="0" fontId="2" fillId="5" borderId="0" xfId="0" applyFont="1" applyFill="1"/>
    <xf numFmtId="0" fontId="0" fillId="6" borderId="0" xfId="0" applyFill="1"/>
    <xf numFmtId="0" fontId="7" fillId="9" borderId="0" xfId="0" applyFont="1" applyFill="1"/>
    <xf numFmtId="0" fontId="6" fillId="0" borderId="0" xfId="0" applyFont="1" applyAlignment="1">
      <alignment horizontal="right"/>
    </xf>
    <xf numFmtId="0" fontId="1" fillId="0" borderId="0" xfId="0" applyFont="1" applyFill="1"/>
    <xf numFmtId="0" fontId="0" fillId="0" borderId="0" xfId="0" applyFill="1"/>
    <xf numFmtId="0" fontId="1" fillId="10" borderId="0" xfId="0" applyFont="1" applyFill="1"/>
    <xf numFmtId="0" fontId="0" fillId="10" borderId="0" xfId="0" applyFill="1"/>
    <xf numFmtId="0" fontId="2" fillId="10" borderId="0" xfId="0" applyFont="1" applyFill="1"/>
    <xf numFmtId="0" fontId="2" fillId="11" borderId="0" xfId="0" applyFont="1" applyFill="1"/>
    <xf numFmtId="0" fontId="0" fillId="11" borderId="0" xfId="0" applyFill="1"/>
    <xf numFmtId="0" fontId="11" fillId="10" borderId="0" xfId="0" applyFont="1" applyFill="1" applyAlignment="1">
      <alignment vertical="center" wrapText="1"/>
    </xf>
    <xf numFmtId="0" fontId="10" fillId="10" borderId="0" xfId="0" applyFont="1" applyFill="1" applyAlignment="1">
      <alignment horizontal="center" vertical="center" wrapText="1"/>
    </xf>
    <xf numFmtId="0" fontId="13" fillId="10" borderId="0" xfId="0" applyFont="1" applyFill="1" applyAlignment="1">
      <alignment vertical="center" wrapText="1"/>
    </xf>
    <xf numFmtId="0" fontId="15" fillId="4" borderId="0" xfId="0" applyFont="1" applyFill="1"/>
    <xf numFmtId="0" fontId="15" fillId="0" borderId="0" xfId="0" applyFont="1" applyFill="1"/>
    <xf numFmtId="0" fontId="9" fillId="6" borderId="0" xfId="0" applyFont="1" applyFill="1" applyAlignment="1">
      <alignment vertical="center" wrapText="1"/>
    </xf>
    <xf numFmtId="0" fontId="17" fillId="6" borderId="0" xfId="0" applyFont="1" applyFill="1" applyAlignment="1">
      <alignment vertical="center" wrapText="1"/>
    </xf>
    <xf numFmtId="0" fontId="18" fillId="6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vertical="center" wrapText="1"/>
    </xf>
    <xf numFmtId="0" fontId="18" fillId="6" borderId="0" xfId="0" applyFont="1" applyFill="1" applyAlignment="1">
      <alignment vertical="center" wrapText="1"/>
    </xf>
    <xf numFmtId="0" fontId="10" fillId="10" borderId="0" xfId="0" applyFont="1" applyFill="1" applyAlignment="1">
      <alignment vertical="center" wrapText="1"/>
    </xf>
    <xf numFmtId="0" fontId="22" fillId="4" borderId="0" xfId="0" applyFont="1" applyFill="1" applyAlignment="1">
      <alignment vertical="center" wrapText="1"/>
    </xf>
    <xf numFmtId="0" fontId="23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vertical="center" wrapText="1"/>
    </xf>
    <xf numFmtId="0" fontId="1" fillId="2" borderId="0" xfId="0" applyFont="1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left"/>
    </xf>
    <xf numFmtId="0" fontId="2" fillId="7" borderId="0" xfId="0" applyFont="1" applyFill="1" applyAlignment="1">
      <alignment horizontal="left"/>
    </xf>
    <xf numFmtId="0" fontId="2" fillId="1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1" applyNumberFormat="1" applyFont="1" applyAlignment="1">
      <alignment horizontal="left"/>
    </xf>
    <xf numFmtId="0" fontId="1" fillId="12" borderId="0" xfId="0" applyFont="1" applyFill="1"/>
    <xf numFmtId="0" fontId="1" fillId="12" borderId="0" xfId="0" applyFont="1" applyFill="1" applyAlignment="1">
      <alignment horizontal="center" vertical="center"/>
    </xf>
    <xf numFmtId="0" fontId="2" fillId="11" borderId="0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center"/>
    </xf>
    <xf numFmtId="0" fontId="0" fillId="13" borderId="10" xfId="0" applyFill="1" applyBorder="1"/>
    <xf numFmtId="0" fontId="0" fillId="13" borderId="12" xfId="0" applyFill="1" applyBorder="1"/>
    <xf numFmtId="0" fontId="0" fillId="13" borderId="14" xfId="0" applyFill="1" applyBorder="1"/>
    <xf numFmtId="0" fontId="0" fillId="0" borderId="18" xfId="0" applyNumberFormat="1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0" borderId="8" xfId="0" applyBorder="1" applyAlignment="1">
      <alignment wrapText="1"/>
    </xf>
    <xf numFmtId="0" fontId="2" fillId="2" borderId="22" xfId="0" applyFont="1" applyFill="1" applyBorder="1"/>
    <xf numFmtId="0" fontId="0" fillId="0" borderId="0" xfId="0" applyFill="1" applyBorder="1"/>
    <xf numFmtId="0" fontId="0" fillId="0" borderId="8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wrapText="1"/>
    </xf>
    <xf numFmtId="0" fontId="2" fillId="11" borderId="0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13" borderId="11" xfId="0" applyFill="1" applyBorder="1" applyAlignment="1">
      <alignment horizontal="left"/>
    </xf>
    <xf numFmtId="0" fontId="0" fillId="13" borderId="13" xfId="0" applyFill="1" applyBorder="1" applyAlignment="1">
      <alignment horizontal="left"/>
    </xf>
    <xf numFmtId="0" fontId="0" fillId="13" borderId="15" xfId="0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7" borderId="0" xfId="0" applyFont="1" applyFill="1" applyAlignment="1">
      <alignment horizontal="left"/>
    </xf>
    <xf numFmtId="0" fontId="1" fillId="4" borderId="5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21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9" fillId="6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13" fillId="10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4" fillId="10" borderId="0" xfId="0" applyFont="1" applyFill="1" applyAlignment="1">
      <alignment horizontal="center" vertical="center" wrapText="1"/>
    </xf>
    <xf numFmtId="0" fontId="27" fillId="14" borderId="0" xfId="0" applyFont="1" applyFill="1" applyAlignment="1">
      <alignment horizontal="center" vertical="top" wrapText="1"/>
    </xf>
    <xf numFmtId="0" fontId="23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right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3E1500"/>
      <color rgb="FF008080"/>
      <color rgb="FFABFFFF"/>
      <color rgb="FFDAA600"/>
      <color rgb="FFB40000"/>
      <color rgb="FF6C0000"/>
      <color rgb="FFFE0000"/>
      <color rgb="FFF20000"/>
      <color rgb="FFBC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bg1"/>
                </a:solidFill>
              </a:rPr>
              <a:t>ILÍCITOS</a:t>
            </a:r>
            <a:r>
              <a:rPr lang="en-US" sz="1600" b="1" baseline="0">
                <a:solidFill>
                  <a:schemeClr val="bg1"/>
                </a:solidFill>
              </a:rPr>
              <a:t> EM APURAÇÃO</a:t>
            </a:r>
            <a:endParaRPr lang="en-US" sz="1600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1402869891126928"/>
          <c:y val="1.4217929364678541E-3"/>
        </c:manualLayout>
      </c:layout>
      <c:overlay val="0"/>
      <c:spPr>
        <a:solidFill>
          <a:schemeClr val="accent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45942479157159199"/>
          <c:y val="0.11201697092166214"/>
          <c:w val="0.52060255698134217"/>
          <c:h val="0.856417216100178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TABELAS!$C$45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73-4C89-BDCD-8520718454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73-4C89-BDCD-8520718454B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73-4C89-BDCD-8520718454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TABELAS!$B$46:$B$63</c:f>
              <c:strCache>
                <c:ptCount val="17"/>
                <c:pt idx="0">
                  <c:v>Crime contra a Administração Pública</c:v>
                </c:pt>
                <c:pt idx="1">
                  <c:v>Lesão ou dilapidação da coisa pública</c:v>
                </c:pt>
                <c:pt idx="2">
                  <c:v>Abandono de cargo</c:v>
                </c:pt>
                <c:pt idx="3">
                  <c:v>Descumprimento de normas</c:v>
                </c:pt>
                <c:pt idx="4">
                  <c:v>Acúmulo ilícito de cargos e funções</c:v>
                </c:pt>
                <c:pt idx="5">
                  <c:v>Irregularidade sem autoria e/ou materialidade</c:v>
                </c:pt>
                <c:pt idx="6">
                  <c:v>Aplicação indevida de dinheiros públicos</c:v>
                </c:pt>
                <c:pt idx="7">
                  <c:v>Atividade remunerada durante licença médica</c:v>
                </c:pt>
                <c:pt idx="8">
                  <c:v>Falta de urbanidade</c:v>
                </c:pt>
                <c:pt idx="9">
                  <c:v>Incontinência pública e escandalosa</c:v>
                </c:pt>
                <c:pt idx="10">
                  <c:v>Evolução patrimonial incompatível</c:v>
                </c:pt>
                <c:pt idx="11">
                  <c:v>Advocacia administrativa</c:v>
                </c:pt>
                <c:pt idx="12">
                  <c:v>Ofensa Física</c:v>
                </c:pt>
                <c:pt idx="13">
                  <c:v>Omissão</c:v>
                </c:pt>
                <c:pt idx="14">
                  <c:v>Receber / solicitar propinas</c:v>
                </c:pt>
                <c:pt idx="15">
                  <c:v>Revelar segredos em prejuízo do Estado</c:v>
                </c:pt>
                <c:pt idx="16">
                  <c:v>Uso irregular de veículo oficial</c:v>
                </c:pt>
              </c:strCache>
            </c:strRef>
          </c:cat>
          <c:val>
            <c:numRef>
              <c:f>TABELAS!$C$46:$C$63</c:f>
              <c:numCache>
                <c:formatCode>General</c:formatCode>
                <c:ptCount val="18"/>
                <c:pt idx="0">
                  <c:v>58</c:v>
                </c:pt>
                <c:pt idx="1">
                  <c:v>54</c:v>
                </c:pt>
                <c:pt idx="2">
                  <c:v>14</c:v>
                </c:pt>
                <c:pt idx="3">
                  <c:v>12</c:v>
                </c:pt>
                <c:pt idx="4">
                  <c:v>9</c:v>
                </c:pt>
                <c:pt idx="5">
                  <c:v>8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73-4C89-BDCD-852071845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522974736"/>
        <c:axId val="522975296"/>
      </c:barChart>
      <c:catAx>
        <c:axId val="522974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2975296"/>
        <c:crosses val="autoZero"/>
        <c:auto val="1"/>
        <c:lblAlgn val="ctr"/>
        <c:lblOffset val="100"/>
        <c:noMultiLvlLbl val="0"/>
      </c:catAx>
      <c:valAx>
        <c:axId val="522975296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52297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RECEBIMENTO</a:t>
            </a:r>
            <a:r>
              <a:rPr lang="en-US" sz="1400" baseline="0">
                <a:solidFill>
                  <a:schemeClr val="tx1"/>
                </a:solidFill>
              </a:rPr>
              <a:t> DE DENÚNCIAS POR ÓRGÃO ENVOLVIDO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4505408320397007"/>
          <c:y val="4.4626713327500719E-3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6808374012630849E-2"/>
          <c:y val="0.11917198500597678"/>
          <c:w val="0.98295808629621995"/>
          <c:h val="0.63288782981074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TABELAS!$J$5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91F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3B68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TABELAS!$I$6:$I$26</c:f>
              <c:strCache>
                <c:ptCount val="21"/>
                <c:pt idx="0">
                  <c:v>SEJUSP</c:v>
                </c:pt>
                <c:pt idx="1">
                  <c:v>SEE</c:v>
                </c:pt>
                <c:pt idx="2">
                  <c:v>SES</c:v>
                </c:pt>
                <c:pt idx="3">
                  <c:v>SEDE</c:v>
                </c:pt>
                <c:pt idx="4">
                  <c:v>SEPLAG</c:v>
                </c:pt>
                <c:pt idx="5">
                  <c:v>SEF</c:v>
                </c:pt>
                <c:pt idx="6">
                  <c:v>SEMAD</c:v>
                </c:pt>
                <c:pt idx="7">
                  <c:v>SEAPA</c:v>
                </c:pt>
                <c:pt idx="8">
                  <c:v>SECULT</c:v>
                </c:pt>
                <c:pt idx="9">
                  <c:v>SEINFRA</c:v>
                </c:pt>
                <c:pt idx="10">
                  <c:v>SEDESE</c:v>
                </c:pt>
                <c:pt idx="11">
                  <c:v>SEGOV</c:v>
                </c:pt>
                <c:pt idx="12">
                  <c:v>OGE</c:v>
                </c:pt>
                <c:pt idx="13">
                  <c:v>PCMG</c:v>
                </c:pt>
                <c:pt idx="14">
                  <c:v>ESP</c:v>
                </c:pt>
                <c:pt idx="15">
                  <c:v>CGE</c:v>
                </c:pt>
                <c:pt idx="16">
                  <c:v>PMMG</c:v>
                </c:pt>
                <c:pt idx="17">
                  <c:v>AGE</c:v>
                </c:pt>
                <c:pt idx="18">
                  <c:v>CBMMG</c:v>
                </c:pt>
                <c:pt idx="19">
                  <c:v>IPSM</c:v>
                </c:pt>
                <c:pt idx="20">
                  <c:v>NÃO É SERVIDOR</c:v>
                </c:pt>
              </c:strCache>
            </c:strRef>
          </c:cat>
          <c:val>
            <c:numRef>
              <c:f>TABELAS!$J$6:$J$26</c:f>
              <c:numCache>
                <c:formatCode>General</c:formatCode>
                <c:ptCount val="21"/>
                <c:pt idx="0">
                  <c:v>150</c:v>
                </c:pt>
                <c:pt idx="1">
                  <c:v>91</c:v>
                </c:pt>
                <c:pt idx="2">
                  <c:v>64</c:v>
                </c:pt>
                <c:pt idx="3">
                  <c:v>43</c:v>
                </c:pt>
                <c:pt idx="4">
                  <c:v>41</c:v>
                </c:pt>
                <c:pt idx="5">
                  <c:v>23</c:v>
                </c:pt>
                <c:pt idx="6">
                  <c:v>21</c:v>
                </c:pt>
                <c:pt idx="7">
                  <c:v>19</c:v>
                </c:pt>
                <c:pt idx="8">
                  <c:v>19</c:v>
                </c:pt>
                <c:pt idx="9">
                  <c:v>15</c:v>
                </c:pt>
                <c:pt idx="10">
                  <c:v>12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4-4D98-ABEE-C40FE3BD0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609031376"/>
        <c:axId val="609031936"/>
      </c:barChart>
      <c:catAx>
        <c:axId val="60903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9031936"/>
        <c:crosses val="autoZero"/>
        <c:auto val="1"/>
        <c:lblAlgn val="ctr"/>
        <c:lblOffset val="100"/>
        <c:noMultiLvlLbl val="0"/>
      </c:catAx>
      <c:valAx>
        <c:axId val="6090319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09031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726738599421142E-2"/>
          <c:y val="0.17365812885609924"/>
          <c:w val="0.97333196844988534"/>
          <c:h val="0.55419158347303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TABELAS!$F$44</c:f>
              <c:strCache>
                <c:ptCount val="1"/>
                <c:pt idx="0">
                  <c:v>INSTRUÇÃO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TABELAS!$E$45:$E$52</c:f>
              <c:strCache>
                <c:ptCount val="8"/>
                <c:pt idx="0">
                  <c:v>2012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TOTAL</c:v>
                </c:pt>
              </c:strCache>
            </c:strRef>
          </c:cat>
          <c:val>
            <c:numRef>
              <c:f>TABELAS!$F$45:$F$52</c:f>
              <c:numCache>
                <c:formatCode>General</c:formatCode>
                <c:ptCount val="8"/>
                <c:pt idx="2">
                  <c:v>10</c:v>
                </c:pt>
                <c:pt idx="3">
                  <c:v>15</c:v>
                </c:pt>
                <c:pt idx="4">
                  <c:v>37</c:v>
                </c:pt>
                <c:pt idx="5">
                  <c:v>16</c:v>
                </c:pt>
                <c:pt idx="6">
                  <c:v>14</c:v>
                </c:pt>
                <c:pt idx="7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7-4C6A-9929-A6A52643CF0E}"/>
            </c:ext>
          </c:extLst>
        </c:ser>
        <c:ser>
          <c:idx val="2"/>
          <c:order val="1"/>
          <c:tx>
            <c:strRef>
              <c:f>TABELAS!$G$44</c:f>
              <c:strCache>
                <c:ptCount val="1"/>
                <c:pt idx="0">
                  <c:v>JULGAMENTO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TABELAS!$E$45:$E$52</c:f>
              <c:strCache>
                <c:ptCount val="8"/>
                <c:pt idx="0">
                  <c:v>2012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TOTAL</c:v>
                </c:pt>
              </c:strCache>
            </c:strRef>
          </c:cat>
          <c:val>
            <c:numRef>
              <c:f>TABELAS!$G$45:$G$52</c:f>
              <c:numCache>
                <c:formatCode>General</c:formatCode>
                <c:ptCount val="8"/>
                <c:pt idx="1">
                  <c:v>1</c:v>
                </c:pt>
                <c:pt idx="2">
                  <c:v>13</c:v>
                </c:pt>
                <c:pt idx="3">
                  <c:v>32</c:v>
                </c:pt>
                <c:pt idx="4">
                  <c:v>37</c:v>
                </c:pt>
                <c:pt idx="5">
                  <c:v>5</c:v>
                </c:pt>
                <c:pt idx="7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17-4C6A-9929-A6A52643CF0E}"/>
            </c:ext>
          </c:extLst>
        </c:ser>
        <c:ser>
          <c:idx val="0"/>
          <c:order val="2"/>
          <c:tx>
            <c:strRef>
              <c:f>TABELAS!$H$44</c:f>
              <c:strCache>
                <c:ptCount val="1"/>
                <c:pt idx="0">
                  <c:v>SOBRESTADO</c:v>
                </c:pt>
              </c:strCache>
            </c:strRef>
          </c:tx>
          <c:spPr>
            <a:solidFill>
              <a:srgbClr val="3E15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TABELAS!$E$45:$E$52</c:f>
              <c:strCache>
                <c:ptCount val="8"/>
                <c:pt idx="0">
                  <c:v>2012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TOTAL</c:v>
                </c:pt>
              </c:strCache>
            </c:strRef>
          </c:cat>
          <c:val>
            <c:numRef>
              <c:f>TABELAS!$H$45:$H$52</c:f>
              <c:numCache>
                <c:formatCode>General</c:formatCode>
                <c:ptCount val="8"/>
                <c:pt idx="0">
                  <c:v>1</c:v>
                </c:pt>
                <c:pt idx="2">
                  <c:v>2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18-4C76-BBEA-2840C0303E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0"/>
        <c:axId val="591024976"/>
        <c:axId val="591025536"/>
      </c:barChart>
      <c:catAx>
        <c:axId val="591024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  <a:alpha val="99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1025536"/>
        <c:crosses val="autoZero"/>
        <c:auto val="0"/>
        <c:lblAlgn val="ctr"/>
        <c:lblOffset val="0"/>
        <c:noMultiLvlLbl val="0"/>
      </c:catAx>
      <c:valAx>
        <c:axId val="5910255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910249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chemeClr val="bg1"/>
                </a:solidFill>
              </a:rPr>
              <a:t>DECISÕES</a:t>
            </a:r>
            <a:r>
              <a:rPr lang="en-US" sz="1400" b="1" baseline="0">
                <a:solidFill>
                  <a:schemeClr val="bg1"/>
                </a:solidFill>
              </a:rPr>
              <a:t> CORRECIONAIS POR ÓRGÃO</a:t>
            </a:r>
            <a:endParaRPr lang="en-US" sz="1400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2509480776235352"/>
          <c:y val="1.0453335220969719E-2"/>
        </c:manualLayout>
      </c:layout>
      <c:overlay val="0"/>
      <c:spPr>
        <a:solidFill>
          <a:srgbClr val="00808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1625263767121539"/>
          <c:y val="6.7946678936303184E-2"/>
          <c:w val="0.88374736232878459"/>
          <c:h val="0.913759984426999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TABELAS!$C$70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C5C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6C6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FD3-4E6C-8990-62EC092ECC5D}"/>
              </c:ext>
            </c:extLst>
          </c:dPt>
          <c:dPt>
            <c:idx val="1"/>
            <c:invertIfNegative val="0"/>
            <c:bubble3D val="0"/>
            <c:spPr>
              <a:solidFill>
                <a:srgbClr val="006C6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6C-4FF6-B60E-48F685BB977F}"/>
              </c:ext>
            </c:extLst>
          </c:dPt>
          <c:dPt>
            <c:idx val="2"/>
            <c:invertIfNegative val="0"/>
            <c:bubble3D val="0"/>
            <c:spPr>
              <a:solidFill>
                <a:srgbClr val="006C6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FD3-4E6C-8990-62EC092ECC5D}"/>
              </c:ext>
            </c:extLst>
          </c:dPt>
          <c:dPt>
            <c:idx val="3"/>
            <c:invertIfNegative val="0"/>
            <c:bubble3D val="0"/>
            <c:spPr>
              <a:solidFill>
                <a:srgbClr val="006C6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D7-4BCC-B68F-DD8263FE65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808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TABELAS!$B$71:$B$85</c:f>
              <c:strCache>
                <c:ptCount val="15"/>
                <c:pt idx="0">
                  <c:v>SEE</c:v>
                </c:pt>
                <c:pt idx="1">
                  <c:v>SES</c:v>
                </c:pt>
                <c:pt idx="2">
                  <c:v>SEDE</c:v>
                </c:pt>
                <c:pt idx="3">
                  <c:v>SEDESE</c:v>
                </c:pt>
                <c:pt idx="4">
                  <c:v>SEMAD</c:v>
                </c:pt>
                <c:pt idx="5">
                  <c:v>SEJUSP</c:v>
                </c:pt>
                <c:pt idx="6">
                  <c:v>SEF</c:v>
                </c:pt>
                <c:pt idx="7">
                  <c:v>SEAPA</c:v>
                </c:pt>
                <c:pt idx="8">
                  <c:v>SEGOV</c:v>
                </c:pt>
                <c:pt idx="9">
                  <c:v>SEPLAG</c:v>
                </c:pt>
                <c:pt idx="10">
                  <c:v>SEINFRA</c:v>
                </c:pt>
                <c:pt idx="11">
                  <c:v>ESP</c:v>
                </c:pt>
                <c:pt idx="12">
                  <c:v>SECULT</c:v>
                </c:pt>
                <c:pt idx="13">
                  <c:v>CGE</c:v>
                </c:pt>
                <c:pt idx="14">
                  <c:v>PMMG</c:v>
                </c:pt>
              </c:strCache>
            </c:strRef>
          </c:cat>
          <c:val>
            <c:numRef>
              <c:f>TABELAS!$C$71:$C$85</c:f>
              <c:numCache>
                <c:formatCode>General</c:formatCode>
                <c:ptCount val="15"/>
                <c:pt idx="0">
                  <c:v>32</c:v>
                </c:pt>
                <c:pt idx="1">
                  <c:v>23</c:v>
                </c:pt>
                <c:pt idx="2">
                  <c:v>20</c:v>
                </c:pt>
                <c:pt idx="3">
                  <c:v>10</c:v>
                </c:pt>
                <c:pt idx="4">
                  <c:v>10</c:v>
                </c:pt>
                <c:pt idx="5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6C-4FF6-B60E-48F685BB9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56978944"/>
        <c:axId val="456979504"/>
      </c:barChart>
      <c:catAx>
        <c:axId val="4569789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6979504"/>
        <c:crosses val="autoZero"/>
        <c:auto val="1"/>
        <c:lblAlgn val="ctr"/>
        <c:lblOffset val="100"/>
        <c:noMultiLvlLbl val="0"/>
      </c:catAx>
      <c:valAx>
        <c:axId val="45697950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456978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80314965" l="0.51181102362204722" r="0.51181102362204722" t="1.1417322834645669" header="0.31496062992125984" footer="0.1181102362204724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    DECISÕES CORRECIONAIS</a:t>
            </a:r>
          </a:p>
        </c:rich>
      </c:tx>
      <c:layout>
        <c:manualLayout>
          <c:xMode val="edge"/>
          <c:yMode val="edge"/>
          <c:x val="0.30073600174978127"/>
          <c:y val="4.6296296296296294E-3"/>
        </c:manualLayout>
      </c:layout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0341316255744477"/>
          <c:y val="0.12017809256789812"/>
          <c:w val="0.40225424897735568"/>
          <c:h val="0.8280221915608935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6C000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BB7-4427-92CB-A53CF55B6731}"/>
              </c:ext>
            </c:extLst>
          </c:dPt>
          <c:dPt>
            <c:idx val="1"/>
            <c:bubble3D val="0"/>
            <c:spPr>
              <a:solidFill>
                <a:srgbClr val="B4000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BB7-4427-92CB-A53CF55B6731}"/>
              </c:ext>
            </c:extLst>
          </c:dPt>
          <c:dPt>
            <c:idx val="2"/>
            <c:bubble3D val="0"/>
            <c:spPr>
              <a:solidFill>
                <a:srgbClr val="FE000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BB7-4427-92CB-A53CF55B6731}"/>
              </c:ext>
            </c:extLst>
          </c:dPt>
          <c:dPt>
            <c:idx val="3"/>
            <c:bubble3D val="0"/>
            <c:explosion val="1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BB7-4427-92CB-A53CF55B67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BB7-4427-92CB-A53CF55B6731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BB7-4427-92CB-A53CF55B6731}"/>
              </c:ext>
            </c:extLst>
          </c:dPt>
          <c:dPt>
            <c:idx val="6"/>
            <c:bubble3D val="0"/>
            <c:spPr>
              <a:solidFill>
                <a:srgbClr val="7030A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BB7-4427-92CB-A53CF55B6731}"/>
              </c:ext>
            </c:extLst>
          </c:dPt>
          <c:dPt>
            <c:idx val="7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A6A-4F1D-B9A8-57AEADED0C30}"/>
              </c:ext>
            </c:extLst>
          </c:dPt>
          <c:dPt>
            <c:idx val="8"/>
            <c:bubble3D val="0"/>
            <c:spPr>
              <a:solidFill>
                <a:srgbClr val="92D05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A6A-4F1D-B9A8-57AEADED0C30}"/>
              </c:ext>
            </c:extLst>
          </c:dPt>
          <c:dLbls>
            <c:dLbl>
              <c:idx val="0"/>
              <c:layout>
                <c:manualLayout>
                  <c:x val="-3.2786056386626725E-2"/>
                  <c:y val="8.04476559880674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82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686736178950931"/>
                      <c:h val="0.17484663647847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BB7-4427-92CB-A53CF55B6731}"/>
                </c:ext>
              </c:extLst>
            </c:dLbl>
            <c:dLbl>
              <c:idx val="1"/>
              <c:layout>
                <c:manualLayout>
                  <c:x val="1.344543971687151E-4"/>
                  <c:y val="1.1552223097987814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4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B7-4427-92CB-A53CF55B6731}"/>
                </c:ext>
              </c:extLst>
            </c:dLbl>
            <c:dLbl>
              <c:idx val="2"/>
              <c:layout>
                <c:manualLayout>
                  <c:x val="2.647009598223447E-3"/>
                  <c:y val="-7.09739378197803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E2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B7-4427-92CB-A53CF55B6731}"/>
                </c:ext>
              </c:extLst>
            </c:dLbl>
            <c:dLbl>
              <c:idx val="3"/>
              <c:layout>
                <c:manualLayout>
                  <c:x val="3.9345083711539004E-2"/>
                  <c:y val="-1.303794780328056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B7-4427-92CB-A53CF55B6731}"/>
                </c:ext>
              </c:extLst>
            </c:dLbl>
            <c:dLbl>
              <c:idx val="4"/>
              <c:layout>
                <c:manualLayout>
                  <c:x val="3.1450642303012442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B7-4427-92CB-A53CF55B6731}"/>
                </c:ext>
              </c:extLst>
            </c:dLbl>
            <c:dLbl>
              <c:idx val="5"/>
              <c:layout>
                <c:manualLayout>
                  <c:x val="-7.9123387627345037E-3"/>
                  <c:y val="-1.0163007664634753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261052353515818"/>
                      <c:h val="0.143882351606006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EBB7-4427-92CB-A53CF55B6731}"/>
                </c:ext>
              </c:extLst>
            </c:dLbl>
            <c:dLbl>
              <c:idx val="6"/>
              <c:layout>
                <c:manualLayout>
                  <c:x val="7.8203549217366036E-3"/>
                  <c:y val="-3.8866732760641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B7-4427-92CB-A53CF55B6731}"/>
                </c:ext>
              </c:extLst>
            </c:dLbl>
            <c:dLbl>
              <c:idx val="7"/>
              <c:layout>
                <c:manualLayout>
                  <c:x val="1.8154284799186422E-2"/>
                  <c:y val="-1.64777873805720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accent6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93985044226028"/>
                      <c:h val="0.119693822944247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3A6A-4F1D-B9A8-57AEADED0C30}"/>
                </c:ext>
              </c:extLst>
            </c:dLbl>
            <c:dLbl>
              <c:idx val="8"/>
              <c:layout>
                <c:manualLayout>
                  <c:x val="-0.17873973726744272"/>
                  <c:y val="0.107255770542291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A6A-4F1D-B9A8-57AEADED0C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TABELAS!$E$73:$E$81</c:f>
              <c:strCache>
                <c:ptCount val="9"/>
                <c:pt idx="0">
                  <c:v>CASSAÇÃO DE APOSENTADORIA</c:v>
                </c:pt>
                <c:pt idx="1">
                  <c:v>DBSP</c:v>
                </c:pt>
                <c:pt idx="2">
                  <c:v>DEMISSÃO</c:v>
                </c:pt>
                <c:pt idx="3">
                  <c:v>SUSPENSÃO </c:v>
                </c:pt>
                <c:pt idx="4">
                  <c:v>REPREENSÃO</c:v>
                </c:pt>
                <c:pt idx="5">
                  <c:v>SINDICÂNCIAS ENCERRADAS</c:v>
                </c:pt>
                <c:pt idx="6">
                  <c:v>OUTRAS DECISÕES</c:v>
                </c:pt>
                <c:pt idx="7">
                  <c:v>ABSOLVIÇÃO</c:v>
                </c:pt>
                <c:pt idx="8">
                  <c:v>ARQUIVAMENTO </c:v>
                </c:pt>
              </c:strCache>
            </c:strRef>
          </c:cat>
          <c:val>
            <c:numRef>
              <c:f>TABELAS!$F$73:$F$81</c:f>
              <c:numCache>
                <c:formatCode>General</c:formatCode>
                <c:ptCount val="9"/>
                <c:pt idx="0">
                  <c:v>5</c:v>
                </c:pt>
                <c:pt idx="1">
                  <c:v>19</c:v>
                </c:pt>
                <c:pt idx="2">
                  <c:v>10</c:v>
                </c:pt>
                <c:pt idx="3">
                  <c:v>15</c:v>
                </c:pt>
                <c:pt idx="4">
                  <c:v>4</c:v>
                </c:pt>
                <c:pt idx="5">
                  <c:v>14</c:v>
                </c:pt>
                <c:pt idx="6">
                  <c:v>6</c:v>
                </c:pt>
                <c:pt idx="7">
                  <c:v>21</c:v>
                </c:pt>
                <c:pt idx="8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BB7-4427-92CB-A53CF55B673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 sz="1400" b="1">
                <a:solidFill>
                  <a:schemeClr val="bg1"/>
                </a:solidFill>
              </a:rPr>
              <a:t>MOTIVAÇÃO DAS DECISÕES EXPULSIVAS</a:t>
            </a:r>
          </a:p>
        </c:rich>
      </c:tx>
      <c:layout>
        <c:manualLayout>
          <c:xMode val="edge"/>
          <c:yMode val="edge"/>
          <c:x val="0.25484040236071293"/>
          <c:y val="0"/>
        </c:manualLayout>
      </c:layout>
      <c:overlay val="0"/>
      <c:spPr>
        <a:solidFill>
          <a:srgbClr val="00808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3298582354947153E-2"/>
          <c:y val="0.28274488242558959"/>
          <c:w val="0.97670141764505281"/>
          <c:h val="0.360550144399954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TABELAS!$J$74:$J$79</c:f>
              <c:strCache>
                <c:ptCount val="6"/>
                <c:pt idx="0">
                  <c:v>Ofensa Física</c:v>
                </c:pt>
                <c:pt idx="1">
                  <c:v>Acúmulo ilícito</c:v>
                </c:pt>
                <c:pt idx="2">
                  <c:v>Incontinência Pública e Escandalosa</c:v>
                </c:pt>
                <c:pt idx="3">
                  <c:v>Atividade Remunerada Durante Licença</c:v>
                </c:pt>
                <c:pt idx="4">
                  <c:v>Abandono de cargo</c:v>
                </c:pt>
                <c:pt idx="5">
                  <c:v>Atos Relacionados à Corrupção</c:v>
                </c:pt>
              </c:strCache>
            </c:strRef>
          </c:cat>
          <c:val>
            <c:numRef>
              <c:f>TABELAS!$K$74:$K$79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8-47B2-B5DB-D927C5878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-26"/>
        <c:axId val="456923968"/>
        <c:axId val="456924528"/>
      </c:barChart>
      <c:catAx>
        <c:axId val="45692396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6924528"/>
        <c:crosses val="autoZero"/>
        <c:auto val="1"/>
        <c:lblAlgn val="ctr"/>
        <c:lblOffset val="100"/>
        <c:noMultiLvlLbl val="0"/>
      </c:catAx>
      <c:valAx>
        <c:axId val="456924528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crossAx val="45692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>
                <a:solidFill>
                  <a:schemeClr val="bg1"/>
                </a:solidFill>
              </a:rPr>
              <a:t>DENÚNCIAS</a:t>
            </a:r>
            <a:r>
              <a:rPr lang="pt-BR" sz="1400" b="1" baseline="0">
                <a:solidFill>
                  <a:schemeClr val="bg1"/>
                </a:solidFill>
              </a:rPr>
              <a:t> RECEBIDAS POR TIPO DE IRREGULARIDADE</a:t>
            </a:r>
            <a:endParaRPr lang="pt-BR" sz="1400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3226828407699954"/>
          <c:y val="3.4096078849564491E-3"/>
        </c:manualLayout>
      </c:layout>
      <c:overlay val="0"/>
      <c:spPr>
        <a:solidFill>
          <a:srgbClr val="005A9E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8740052071804295E-2"/>
          <c:y val="0.11960500629630663"/>
          <c:w val="0.92181123443906865"/>
          <c:h val="0.423818826318803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427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TABELAS!$B$6:$B$30</c:f>
              <c:strCache>
                <c:ptCount val="25"/>
                <c:pt idx="0">
                  <c:v>Assédio Moral</c:v>
                </c:pt>
                <c:pt idx="1">
                  <c:v>Vacinação em desacordo com o PNOV/PNI</c:v>
                </c:pt>
                <c:pt idx="2">
                  <c:v>Irregularidade Licitação/Convênio e Contrato</c:v>
                </c:pt>
                <c:pt idx="3">
                  <c:v>Valimento indevido de cargo público</c:v>
                </c:pt>
                <c:pt idx="4">
                  <c:v>Morosidade na adoção de providências</c:v>
                </c:pt>
                <c:pt idx="5">
                  <c:v>Postura inadequada</c:v>
                </c:pt>
                <c:pt idx="6">
                  <c:v>Crimes contra a Administração Pública</c:v>
                </c:pt>
                <c:pt idx="7">
                  <c:v>Acúmulo ilícito de cargos e funções</c:v>
                </c:pt>
                <c:pt idx="8">
                  <c:v>Irregularidade no Controle de Ponto</c:v>
                </c:pt>
                <c:pt idx="9">
                  <c:v>Negligência na Gestão de bens públicos</c:v>
                </c:pt>
                <c:pt idx="10">
                  <c:v>Recebimento indevido de vencimento</c:v>
                </c:pt>
                <c:pt idx="11">
                  <c:v>Aplicação indevida de recursos públicos</c:v>
                </c:pt>
                <c:pt idx="12">
                  <c:v>Corrupção passiva</c:v>
                </c:pt>
                <c:pt idx="13">
                  <c:v>Fornecimento indevido de documento público</c:v>
                </c:pt>
                <c:pt idx="14">
                  <c:v>Inobservância de norma ambiental</c:v>
                </c:pt>
                <c:pt idx="15">
                  <c:v>Nepotismo</c:v>
                </c:pt>
                <c:pt idx="16">
                  <c:v>Uso irregular de veículo oficial</c:v>
                </c:pt>
                <c:pt idx="17">
                  <c:v>Abandono de cargo</c:v>
                </c:pt>
                <c:pt idx="18">
                  <c:v>Ausência de declaração de bens e valores </c:v>
                </c:pt>
                <c:pt idx="19">
                  <c:v>Cometimento de crimes fora da Administração</c:v>
                </c:pt>
                <c:pt idx="20">
                  <c:v>Concessão de benefícios indevidos</c:v>
                </c:pt>
                <c:pt idx="21">
                  <c:v>Desvio de verba pública </c:v>
                </c:pt>
                <c:pt idx="22">
                  <c:v>Gerenciar/Administrar empresa</c:v>
                </c:pt>
                <c:pt idx="23">
                  <c:v>Inassiduidade/Impontualidade</c:v>
                </c:pt>
                <c:pt idx="24">
                  <c:v>Irregularidades guarda de custodiados</c:v>
                </c:pt>
              </c:strCache>
            </c:strRef>
          </c:cat>
          <c:val>
            <c:numRef>
              <c:f>TABELAS!$C$6:$C$30</c:f>
              <c:numCache>
                <c:formatCode>General</c:formatCode>
                <c:ptCount val="25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9-493E-94B4-9DFB95B67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25"/>
        <c:axId val="526171392"/>
        <c:axId val="526171952"/>
      </c:barChart>
      <c:catAx>
        <c:axId val="52617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6171952"/>
        <c:crosses val="autoZero"/>
        <c:auto val="1"/>
        <c:lblAlgn val="ctr"/>
        <c:lblOffset val="100"/>
        <c:noMultiLvlLbl val="0"/>
      </c:catAx>
      <c:valAx>
        <c:axId val="5261719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617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/>
              <a:t>RESULTADO DAS ANÁLISES</a:t>
            </a:r>
          </a:p>
        </c:rich>
      </c:tx>
      <c:layout>
        <c:manualLayout>
          <c:xMode val="edge"/>
          <c:yMode val="edge"/>
          <c:x val="0.25334788469793096"/>
          <c:y val="0"/>
        </c:manualLayout>
      </c:layout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5365517008533095"/>
          <c:y val="0.12740351005414749"/>
          <c:w val="0.47821948102149914"/>
          <c:h val="0.66388196863004301"/>
        </c:manualLayout>
      </c:layout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D38-4B06-AA4E-E2554602D2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D38-4B06-AA4E-E2554602D2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D38-4B06-AA4E-E2554602D2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D38-4B06-AA4E-E2554602D2B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E9B-41C4-B788-8CDBE4419834}"/>
              </c:ext>
            </c:extLst>
          </c:dPt>
          <c:dLbls>
            <c:dLbl>
              <c:idx val="0"/>
              <c:layout>
                <c:manualLayout>
                  <c:x val="-7.3830404174317438E-2"/>
                  <c:y val="0.11402736575155012"/>
                </c:manualLayout>
              </c:layout>
              <c:tx>
                <c:rich>
                  <a:bodyPr/>
                  <a:lstStyle/>
                  <a:p>
                    <a:fld id="{B6835020-5FF4-4BFE-94EB-F71AAB174383}" type="CATEGORYNAME">
                      <a:rPr lang="en-US"/>
                      <a:pPr/>
                      <a:t>[NOME DA CATEGORIA]</a:t>
                    </a:fld>
                    <a:endParaRPr lang="en-US"/>
                  </a:p>
                  <a:p>
                    <a:fld id="{0B84C1CE-639D-490F-AEC3-3F979F1BAF47}" type="VALUE">
                      <a:rPr lang="en-US"/>
                      <a:pPr/>
                      <a:t>[VALOR]</a:t>
                    </a:fld>
                    <a:endParaRPr lang="en-US"/>
                  </a:p>
                  <a:p>
                    <a:fld id="{54414780-B668-432B-9DB4-6541B3FEE314}" type="PERCENTAGE">
                      <a:rPr lang="en-US"/>
                      <a:pPr/>
                      <a:t>[PORCENTAGEM]</a:t>
                    </a:fld>
                    <a:endParaRPr lang="pt-B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933103159805184"/>
                      <c:h val="0.458364299068395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D38-4B06-AA4E-E2554602D2B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927452065835963"/>
                      <c:h val="0.197034482434511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D38-4B06-AA4E-E2554602D2B2}"/>
                </c:ext>
              </c:extLst>
            </c:dLbl>
            <c:dLbl>
              <c:idx val="2"/>
              <c:layout>
                <c:manualLayout>
                  <c:x val="2.5210381913181569E-2"/>
                  <c:y val="8.292899327385458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6624171-9A09-4C1D-B430-B86DD00D38D7}" type="CATEGORYNAME">
                      <a:rPr lang="en-US"/>
                      <a:pPr>
                        <a:defRPr sz="1000" b="1" i="0" u="none" strike="noStrike" kern="120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[NOME DA CATEGORIA]</a:t>
                    </a:fld>
                    <a:r>
                      <a:rPr lang="en-US"/>
                      <a:t>; </a:t>
                    </a:r>
                    <a:fld id="{1F504E42-8A80-4639-8B7A-9E3365FAD442}" type="VALUE">
                      <a:rPr lang="en-US"/>
                      <a:pPr>
                        <a:defRPr sz="1000" b="1" i="0" u="none" strike="noStrike" kern="120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r>
                      <a:rPr lang="en-US"/>
                      <a:t>; </a:t>
                    </a:r>
                    <a:fld id="{7F3C4DDC-1D38-42DE-A310-A936909AFD2B}" type="PERCENTAGE">
                      <a:rPr lang="en-US"/>
                      <a:pPr>
                        <a:defRPr sz="1000" b="1" i="0" u="none" strike="noStrike" kern="120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[PORCENTAGEM]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1788972939249784"/>
                      <c:h val="0.227121780328769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D38-4B06-AA4E-E2554602D2B2}"/>
                </c:ext>
              </c:extLst>
            </c:dLbl>
            <c:dLbl>
              <c:idx val="3"/>
              <c:layout>
                <c:manualLayout>
                  <c:x val="0"/>
                  <c:y val="6.73798070350068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DAA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775205064762892"/>
                      <c:h val="0.23748790448800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D38-4B06-AA4E-E2554602D2B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39263958557622314"/>
                      <c:h val="0.188106442506822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E9B-41C4-B788-8CDBE44198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TABELAS!$E$5:$E$9</c:f>
              <c:strCache>
                <c:ptCount val="5"/>
                <c:pt idx="0">
                  <c:v>Encaminhado p/ Controladorias Setorias e Seccionais</c:v>
                </c:pt>
                <c:pt idx="1">
                  <c:v>Formalização de TAD</c:v>
                </c:pt>
                <c:pt idx="2">
                  <c:v>Investigação Preliminar</c:v>
                </c:pt>
                <c:pt idx="3">
                  <c:v>Instaurado Procedimento </c:v>
                </c:pt>
                <c:pt idx="4">
                  <c:v>Arquivado / finalizado</c:v>
                </c:pt>
              </c:strCache>
            </c:strRef>
          </c:cat>
          <c:val>
            <c:numRef>
              <c:f>TABELAS!$F$5:$F$9</c:f>
              <c:numCache>
                <c:formatCode>General</c:formatCode>
                <c:ptCount val="5"/>
                <c:pt idx="0">
                  <c:v>57</c:v>
                </c:pt>
                <c:pt idx="1">
                  <c:v>1</c:v>
                </c:pt>
                <c:pt idx="2">
                  <c:v>10</c:v>
                </c:pt>
                <c:pt idx="3">
                  <c:v>14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38-4B06-AA4E-E2554602D2B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229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>
                <a:solidFill>
                  <a:schemeClr val="bg1"/>
                </a:solidFill>
              </a:rPr>
              <a:t>DENÚNCIAS</a:t>
            </a:r>
            <a:r>
              <a:rPr lang="pt-BR" sz="1400" b="1" baseline="0">
                <a:solidFill>
                  <a:schemeClr val="bg1"/>
                </a:solidFill>
              </a:rPr>
              <a:t> EM ANÁLISE</a:t>
            </a:r>
            <a:endParaRPr lang="pt-BR" sz="1400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7173660694173982"/>
          <c:y val="4.462795396644118E-3"/>
        </c:manualLayout>
      </c:layout>
      <c:overlay val="0"/>
      <c:spPr>
        <a:solidFill>
          <a:srgbClr val="005A9E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5399047135580238E-2"/>
          <c:y val="0.11917198500597678"/>
          <c:w val="0.7994532018557684"/>
          <c:h val="0.426747319086102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1F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3B68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TABELAS!$E$14:$E$31</c:f>
              <c:strCache>
                <c:ptCount val="18"/>
                <c:pt idx="0">
                  <c:v>Irregularidade Licitação/Convênio e Contrato</c:v>
                </c:pt>
                <c:pt idx="1">
                  <c:v>Valimento indevido de cargo público</c:v>
                </c:pt>
                <c:pt idx="2">
                  <c:v>Assédio moral</c:v>
                </c:pt>
                <c:pt idx="3">
                  <c:v>Aplicação indevida de recursos públicos</c:v>
                </c:pt>
                <c:pt idx="4">
                  <c:v>Crimes contra a Administração Pública</c:v>
                </c:pt>
                <c:pt idx="5">
                  <c:v>Inobservância de norma ambiental</c:v>
                </c:pt>
                <c:pt idx="6">
                  <c:v>Irregularidade no Controle de Ponto</c:v>
                </c:pt>
                <c:pt idx="7">
                  <c:v>Nepotismo</c:v>
                </c:pt>
                <c:pt idx="8">
                  <c:v>Postura inadequada</c:v>
                </c:pt>
                <c:pt idx="9">
                  <c:v>Recebimento indevido de vencimento</c:v>
                </c:pt>
                <c:pt idx="10">
                  <c:v>Uso irregular de veículo oficial</c:v>
                </c:pt>
                <c:pt idx="11">
                  <c:v>Abandono de cargo</c:v>
                </c:pt>
                <c:pt idx="12">
                  <c:v>Acúmulo ilícito de cargos e funções</c:v>
                </c:pt>
                <c:pt idx="13">
                  <c:v>Advocacia administrativa</c:v>
                </c:pt>
                <c:pt idx="14">
                  <c:v>Cometimento de crimes fora da Administração</c:v>
                </c:pt>
                <c:pt idx="15">
                  <c:v>Corrupção passiva</c:v>
                </c:pt>
                <c:pt idx="16">
                  <c:v>Morosidade na adoção de providências</c:v>
                </c:pt>
                <c:pt idx="17">
                  <c:v>Vacinação em desacordo com o PNOV/PNI</c:v>
                </c:pt>
              </c:strCache>
            </c:strRef>
          </c:cat>
          <c:val>
            <c:numRef>
              <c:f>TABELAS!$F$14:$F$31</c:f>
              <c:numCache>
                <c:formatCode>General</c:formatCode>
                <c:ptCount val="18"/>
                <c:pt idx="0">
                  <c:v>13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4-4D98-ABEE-C40FE3BD0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657434160"/>
        <c:axId val="657434720"/>
      </c:barChart>
      <c:catAx>
        <c:axId val="65743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7434720"/>
        <c:crosses val="autoZero"/>
        <c:auto val="1"/>
        <c:lblAlgn val="ctr"/>
        <c:lblOffset val="100"/>
        <c:noMultiLvlLbl val="0"/>
      </c:catAx>
      <c:valAx>
        <c:axId val="657434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5743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1.3474015750000001" header="0.31496062000000002" footer="0.31496062000000002"/>
    <c:pageSetup paperSize="9"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chemeClr val="bg1"/>
                </a:solidFill>
              </a:rPr>
              <a:t>PROCEDIMENTOS</a:t>
            </a:r>
            <a:r>
              <a:rPr lang="en-US" sz="1400" b="1" baseline="0">
                <a:solidFill>
                  <a:schemeClr val="bg1"/>
                </a:solidFill>
              </a:rPr>
              <a:t>  EM CURSO</a:t>
            </a:r>
            <a:endParaRPr lang="en-US" sz="1400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0724567493537741"/>
          <c:y val="1.6297673368104556E-2"/>
        </c:manualLayout>
      </c:layout>
      <c:overlay val="0"/>
      <c:spPr>
        <a:solidFill>
          <a:schemeClr val="accent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1327882787233047"/>
          <c:y val="0.19316774099720174"/>
          <c:w val="0.40599345749839733"/>
          <c:h val="0.78276695676198371"/>
        </c:manualLayout>
      </c:layout>
      <c:pieChart>
        <c:varyColors val="1"/>
        <c:ser>
          <c:idx val="0"/>
          <c:order val="0"/>
          <c:spPr>
            <a:solidFill>
              <a:srgbClr val="5C2A08"/>
            </a:solidFill>
          </c:spPr>
          <c:dPt>
            <c:idx val="0"/>
            <c:bubble3D val="0"/>
            <c:spPr>
              <a:solidFill>
                <a:srgbClr val="5C2A0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F9E-4985-9C0A-89ACE21CD662}"/>
              </c:ext>
            </c:extLst>
          </c:dPt>
          <c:dPt>
            <c:idx val="1"/>
            <c:bubble3D val="0"/>
            <c:spPr>
              <a:solidFill>
                <a:srgbClr val="BC561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F9E-4985-9C0A-89ACE21CD662}"/>
              </c:ext>
            </c:extLst>
          </c:dPt>
          <c:dPt>
            <c:idx val="2"/>
            <c:bubble3D val="0"/>
            <c:spPr>
              <a:solidFill>
                <a:srgbClr val="F5B88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F9E-4985-9C0A-89ACE21CD662}"/>
              </c:ext>
            </c:extLst>
          </c:dPt>
          <c:dLbls>
            <c:dLbl>
              <c:idx val="1"/>
              <c:layout>
                <c:manualLayout>
                  <c:x val="2.3837714874049544E-2"/>
                  <c:y val="-0.1072354366677643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9E-4985-9C0A-89ACE21CD662}"/>
                </c:ext>
              </c:extLst>
            </c:dLbl>
            <c:dLbl>
              <c:idx val="2"/>
              <c:layout>
                <c:manualLayout>
                  <c:x val="2.3837862974256174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71365424194559"/>
                      <c:h val="0.26484570227281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F9E-4985-9C0A-89ACE21CD6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833C0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TABELAS!$F$54:$H$54</c:f>
              <c:strCache>
                <c:ptCount val="3"/>
                <c:pt idx="0">
                  <c:v>PAD</c:v>
                </c:pt>
                <c:pt idx="1">
                  <c:v>SAI</c:v>
                </c:pt>
                <c:pt idx="2">
                  <c:v>SPA</c:v>
                </c:pt>
              </c:strCache>
            </c:strRef>
          </c:cat>
          <c:val>
            <c:numRef>
              <c:f>TABELAS!$F$62:$H$62</c:f>
              <c:numCache>
                <c:formatCode>General</c:formatCode>
                <c:ptCount val="3"/>
                <c:pt idx="0">
                  <c:v>172</c:v>
                </c:pt>
                <c:pt idx="1">
                  <c:v>8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9E-4985-9C0A-89ACE21CD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3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21406</xdr:colOff>
      <xdr:row>39</xdr:row>
      <xdr:rowOff>28575</xdr:rowOff>
    </xdr:from>
    <xdr:to>
      <xdr:col>9</xdr:col>
      <xdr:colOff>200025</xdr:colOff>
      <xdr:row>60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260124</xdr:colOff>
      <xdr:row>50</xdr:row>
      <xdr:rowOff>165894</xdr:rowOff>
    </xdr:from>
    <xdr:to>
      <xdr:col>17</xdr:col>
      <xdr:colOff>0</xdr:colOff>
      <xdr:row>60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201232</xdr:colOff>
      <xdr:row>62</xdr:row>
      <xdr:rowOff>57149</xdr:rowOff>
    </xdr:from>
    <xdr:to>
      <xdr:col>16</xdr:col>
      <xdr:colOff>583163</xdr:colOff>
      <xdr:row>83</xdr:row>
      <xdr:rowOff>375633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1863777</xdr:colOff>
      <xdr:row>62</xdr:row>
      <xdr:rowOff>58555</xdr:rowOff>
    </xdr:from>
    <xdr:to>
      <xdr:col>8</xdr:col>
      <xdr:colOff>577746</xdr:colOff>
      <xdr:row>73</xdr:row>
      <xdr:rowOff>191280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10788</xdr:colOff>
      <xdr:row>74</xdr:row>
      <xdr:rowOff>76766</xdr:rowOff>
    </xdr:from>
    <xdr:to>
      <xdr:col>9</xdr:col>
      <xdr:colOff>13416</xdr:colOff>
      <xdr:row>81</xdr:row>
      <xdr:rowOff>13416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1847850</xdr:colOff>
      <xdr:row>8</xdr:row>
      <xdr:rowOff>290763</xdr:rowOff>
    </xdr:from>
    <xdr:to>
      <xdr:col>16</xdr:col>
      <xdr:colOff>600075</xdr:colOff>
      <xdr:row>24</xdr:row>
      <xdr:rowOff>19845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74227</xdr:colOff>
      <xdr:row>24</xdr:row>
      <xdr:rowOff>104775</xdr:rowOff>
    </xdr:from>
    <xdr:to>
      <xdr:col>17</xdr:col>
      <xdr:colOff>0</xdr:colOff>
      <xdr:row>37</xdr:row>
      <xdr:rowOff>11475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2514</xdr:colOff>
      <xdr:row>24</xdr:row>
      <xdr:rowOff>100264</xdr:rowOff>
    </xdr:from>
    <xdr:to>
      <xdr:col>10</xdr:col>
      <xdr:colOff>591554</xdr:colOff>
      <xdr:row>37</xdr:row>
      <xdr:rowOff>11477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19439</xdr:rowOff>
    </xdr:from>
    <xdr:to>
      <xdr:col>0</xdr:col>
      <xdr:colOff>672387</xdr:colOff>
      <xdr:row>3</xdr:row>
      <xdr:rowOff>54429</xdr:rowOff>
    </xdr:to>
    <xdr:pic>
      <xdr:nvPicPr>
        <xdr:cNvPr id="12" name="Imagem 11" descr="N:\Documentos\brasao atualizado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9"/>
          <a:ext cx="672387" cy="6064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717776</xdr:colOff>
      <xdr:row>0</xdr:row>
      <xdr:rowOff>34016</xdr:rowOff>
    </xdr:from>
    <xdr:to>
      <xdr:col>4</xdr:col>
      <xdr:colOff>105454</xdr:colOff>
      <xdr:row>3</xdr:row>
      <xdr:rowOff>102054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17776" y="34016"/>
          <a:ext cx="2996973" cy="639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0" i="0" u="none" strike="noStrike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GOVERNO DO ESTADO DE MINAS GERAIS</a:t>
          </a:r>
          <a:r>
            <a:rPr lang="pt-BR">
              <a:ln>
                <a:noFill/>
              </a:ln>
            </a:rPr>
            <a:t> </a:t>
          </a:r>
          <a:r>
            <a:rPr lang="pt-BR" sz="1100" b="0" i="0" u="none" strike="noStrike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Controladoria-Geral do Estado – CGE</a:t>
          </a:r>
          <a:r>
            <a:rPr lang="pt-BR">
              <a:ln>
                <a:noFill/>
              </a:ln>
            </a:rPr>
            <a:t> </a:t>
          </a:r>
        </a:p>
        <a:p>
          <a:r>
            <a:rPr lang="pt-BR" sz="1100" b="0" i="0" u="none" strike="noStrike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Corregedoria-Geral - COGE</a:t>
          </a:r>
          <a:r>
            <a:rPr lang="pt-BR">
              <a:ln>
                <a:noFill/>
              </a:ln>
            </a:rPr>
            <a:t> </a:t>
          </a:r>
          <a:endParaRPr lang="pt-BR" sz="1100">
            <a:ln>
              <a:noFill/>
            </a:ln>
          </a:endParaRPr>
        </a:p>
      </xdr:txBody>
    </xdr:sp>
    <xdr:clientData/>
  </xdr:twoCellAnchor>
  <xdr:twoCellAnchor>
    <xdr:from>
      <xdr:col>9</xdr:col>
      <xdr:colOff>260917</xdr:colOff>
      <xdr:row>39</xdr:row>
      <xdr:rowOff>29091</xdr:rowOff>
    </xdr:from>
    <xdr:to>
      <xdr:col>16</xdr:col>
      <xdr:colOff>602016</xdr:colOff>
      <xdr:row>50</xdr:row>
      <xdr:rowOff>128473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</xdr:row>
      <xdr:rowOff>0</xdr:rowOff>
    </xdr:from>
    <xdr:to>
      <xdr:col>14</xdr:col>
      <xdr:colOff>57150</xdr:colOff>
      <xdr:row>17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Q84"/>
  <sheetViews>
    <sheetView showGridLines="0" tabSelected="1" topLeftCell="A2" zoomScale="19" zoomScaleNormal="19" workbookViewId="0">
      <selection activeCell="A5" sqref="A5:Q5"/>
    </sheetView>
  </sheetViews>
  <sheetFormatPr defaultRowHeight="15" x14ac:dyDescent="0.25"/>
  <cols>
    <col min="1" max="1" width="28" customWidth="1"/>
    <col min="2" max="2" width="9.140625" customWidth="1"/>
    <col min="9" max="9" width="10" customWidth="1"/>
    <col min="10" max="10" width="5" customWidth="1"/>
  </cols>
  <sheetData>
    <row r="1" spans="1:17" x14ac:dyDescent="0.25">
      <c r="B1" s="25"/>
    </row>
    <row r="2" spans="1:17" x14ac:dyDescent="0.25">
      <c r="B2" s="25"/>
    </row>
    <row r="3" spans="1:17" x14ac:dyDescent="0.25">
      <c r="B3" s="25"/>
    </row>
    <row r="5" spans="1:17" ht="23.25" customHeight="1" x14ac:dyDescent="0.5">
      <c r="A5" s="127" t="s">
        <v>141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</row>
    <row r="6" spans="1:17" ht="15" customHeight="1" x14ac:dyDescent="0.25"/>
    <row r="7" spans="1:17" ht="35.1" customHeight="1" x14ac:dyDescent="0.25">
      <c r="A7" s="130" t="s">
        <v>102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</row>
    <row r="8" spans="1:17" x14ac:dyDescent="0.25">
      <c r="Q8" s="30" t="s">
        <v>169</v>
      </c>
    </row>
    <row r="9" spans="1:17" ht="24.95" customHeight="1" x14ac:dyDescent="0.4">
      <c r="A9" s="23"/>
      <c r="B9" s="26" t="s">
        <v>48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17" ht="15" customHeight="1" x14ac:dyDescent="0.25">
      <c r="A10" s="134" t="s">
        <v>110</v>
      </c>
    </row>
    <row r="11" spans="1:17" ht="15" customHeight="1" x14ac:dyDescent="0.25">
      <c r="A11" s="134"/>
    </row>
    <row r="12" spans="1:17" ht="15" customHeight="1" x14ac:dyDescent="0.25">
      <c r="A12" s="44"/>
    </row>
    <row r="13" spans="1:17" ht="15" customHeight="1" x14ac:dyDescent="0.25">
      <c r="A13" s="46"/>
    </row>
    <row r="14" spans="1:17" ht="15" customHeight="1" x14ac:dyDescent="0.25">
      <c r="A14" s="45" t="s">
        <v>99</v>
      </c>
    </row>
    <row r="15" spans="1:17" ht="15" customHeight="1" x14ac:dyDescent="0.25">
      <c r="A15" s="46"/>
    </row>
    <row r="16" spans="1:17" ht="15" customHeight="1" x14ac:dyDescent="0.25">
      <c r="A16" s="129">
        <f>TABELAS!C38</f>
        <v>103</v>
      </c>
    </row>
    <row r="17" spans="1:1" ht="15" customHeight="1" x14ac:dyDescent="0.25">
      <c r="A17" s="129"/>
    </row>
    <row r="18" spans="1:1" ht="15" customHeight="1" x14ac:dyDescent="0.25">
      <c r="A18" s="129"/>
    </row>
    <row r="19" spans="1:1" ht="15" customHeight="1" x14ac:dyDescent="0.25">
      <c r="A19" s="47"/>
    </row>
    <row r="20" spans="1:1" ht="15" customHeight="1" x14ac:dyDescent="0.25">
      <c r="A20" s="47"/>
    </row>
    <row r="21" spans="1:1" ht="15" customHeight="1" x14ac:dyDescent="0.25">
      <c r="A21" s="47"/>
    </row>
    <row r="22" spans="1:1" ht="15" customHeight="1" x14ac:dyDescent="0.25">
      <c r="A22" s="135" t="s">
        <v>109</v>
      </c>
    </row>
    <row r="23" spans="1:1" ht="15" customHeight="1" x14ac:dyDescent="0.25">
      <c r="A23" s="135"/>
    </row>
    <row r="24" spans="1:1" ht="15" customHeight="1" x14ac:dyDescent="0.25">
      <c r="A24" s="135"/>
    </row>
    <row r="25" spans="1:1" ht="15" customHeight="1" x14ac:dyDescent="0.25">
      <c r="A25" s="129">
        <f>TABELAS!F38</f>
        <v>48</v>
      </c>
    </row>
    <row r="26" spans="1:1" ht="15" customHeight="1" x14ac:dyDescent="0.25">
      <c r="A26" s="129"/>
    </row>
    <row r="27" spans="1:1" ht="15" customHeight="1" x14ac:dyDescent="0.25">
      <c r="A27" s="129"/>
    </row>
    <row r="28" spans="1:1" ht="15" customHeight="1" x14ac:dyDescent="0.25">
      <c r="A28" s="47"/>
    </row>
    <row r="29" spans="1:1" ht="15" customHeight="1" x14ac:dyDescent="0.25">
      <c r="A29" s="46"/>
    </row>
    <row r="30" spans="1:1" ht="15" customHeight="1" x14ac:dyDescent="0.25">
      <c r="A30" s="46"/>
    </row>
    <row r="31" spans="1:1" ht="15" customHeight="1" x14ac:dyDescent="0.25">
      <c r="A31" s="43"/>
    </row>
    <row r="32" spans="1:1" ht="15" customHeight="1" x14ac:dyDescent="0.25">
      <c r="A32" s="45" t="s">
        <v>101</v>
      </c>
    </row>
    <row r="33" spans="1:17" ht="15" customHeight="1" x14ac:dyDescent="0.25">
      <c r="A33" s="129">
        <f>TABELAS!F11</f>
        <v>112</v>
      </c>
    </row>
    <row r="34" spans="1:17" ht="15" customHeight="1" x14ac:dyDescent="0.25">
      <c r="A34" s="129"/>
    </row>
    <row r="35" spans="1:17" ht="15" customHeight="1" x14ac:dyDescent="0.25">
      <c r="A35" s="129"/>
    </row>
    <row r="36" spans="1:17" ht="15" customHeight="1" x14ac:dyDescent="0.25">
      <c r="A36" s="28"/>
    </row>
    <row r="37" spans="1:17" ht="23.25" customHeight="1" x14ac:dyDescent="0.25">
      <c r="A37" s="28"/>
    </row>
    <row r="38" spans="1:17" ht="15" customHeight="1" x14ac:dyDescent="0.25">
      <c r="A38" s="32"/>
    </row>
    <row r="39" spans="1:17" ht="24.95" customHeight="1" x14ac:dyDescent="0.4">
      <c r="A39" s="34"/>
      <c r="B39" s="131" t="s">
        <v>108</v>
      </c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</row>
    <row r="40" spans="1:17" ht="23.25" customHeight="1" x14ac:dyDescent="0.25">
      <c r="A40" s="137" t="s">
        <v>111</v>
      </c>
    </row>
    <row r="41" spans="1:17" ht="15" customHeight="1" x14ac:dyDescent="0.25">
      <c r="A41" s="137"/>
    </row>
    <row r="42" spans="1:17" ht="15" customHeight="1" x14ac:dyDescent="0.25">
      <c r="A42" s="38"/>
    </row>
    <row r="43" spans="1:17" ht="18" customHeight="1" x14ac:dyDescent="0.25">
      <c r="A43" s="39" t="s">
        <v>112</v>
      </c>
    </row>
    <row r="44" spans="1:17" ht="15" customHeight="1" x14ac:dyDescent="0.25">
      <c r="A44" s="133">
        <f>TABELAS!F52</f>
        <v>92</v>
      </c>
    </row>
    <row r="45" spans="1:17" ht="15" customHeight="1" x14ac:dyDescent="0.25">
      <c r="A45" s="133"/>
    </row>
    <row r="46" spans="1:17" ht="15" customHeight="1" x14ac:dyDescent="0.25">
      <c r="A46" s="133"/>
    </row>
    <row r="47" spans="1:17" ht="15" customHeight="1" x14ac:dyDescent="0.25">
      <c r="A47" s="38"/>
    </row>
    <row r="48" spans="1:17" ht="15" customHeight="1" x14ac:dyDescent="0.25">
      <c r="A48" s="38"/>
    </row>
    <row r="49" spans="1:17" ht="15" customHeight="1" x14ac:dyDescent="0.25">
      <c r="A49" s="136" t="s">
        <v>113</v>
      </c>
    </row>
    <row r="50" spans="1:17" ht="15" customHeight="1" x14ac:dyDescent="0.25">
      <c r="A50" s="136"/>
    </row>
    <row r="51" spans="1:17" ht="15" customHeight="1" x14ac:dyDescent="0.25">
      <c r="A51" s="133">
        <f>TABELAS!G52</f>
        <v>88</v>
      </c>
    </row>
    <row r="52" spans="1:17" ht="15" customHeight="1" x14ac:dyDescent="0.25">
      <c r="A52" s="133"/>
    </row>
    <row r="53" spans="1:17" ht="15" customHeight="1" x14ac:dyDescent="0.25">
      <c r="A53" s="133"/>
    </row>
    <row r="54" spans="1:17" ht="15" customHeight="1" x14ac:dyDescent="0.25">
      <c r="A54" s="40"/>
    </row>
    <row r="55" spans="1:17" ht="15" customHeight="1" x14ac:dyDescent="0.25">
      <c r="A55" s="40"/>
    </row>
    <row r="56" spans="1:17" ht="24.95" customHeight="1" x14ac:dyDescent="0.25">
      <c r="A56" s="48" t="s">
        <v>114</v>
      </c>
    </row>
    <row r="57" spans="1:17" ht="15" customHeight="1" x14ac:dyDescent="0.25">
      <c r="A57" s="48"/>
    </row>
    <row r="58" spans="1:17" ht="15" customHeight="1" x14ac:dyDescent="0.25">
      <c r="A58" s="133">
        <f>TABELAS!I52</f>
        <v>183</v>
      </c>
    </row>
    <row r="59" spans="1:17" ht="15" customHeight="1" x14ac:dyDescent="0.25">
      <c r="A59" s="133"/>
    </row>
    <row r="60" spans="1:17" ht="15" customHeight="1" x14ac:dyDescent="0.25">
      <c r="A60" s="133"/>
    </row>
    <row r="61" spans="1:17" ht="20.100000000000001" customHeight="1" x14ac:dyDescent="0.25">
      <c r="A61" s="42"/>
    </row>
    <row r="62" spans="1:17" ht="24.95" customHeight="1" x14ac:dyDescent="0.4">
      <c r="A62" s="41"/>
      <c r="B62" s="132" t="s">
        <v>22</v>
      </c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</row>
    <row r="63" spans="1:17" ht="15" customHeight="1" x14ac:dyDescent="0.25">
      <c r="A63" s="125" t="s">
        <v>23</v>
      </c>
    </row>
    <row r="64" spans="1:17" ht="15" customHeight="1" x14ac:dyDescent="0.25">
      <c r="A64" s="125"/>
    </row>
    <row r="65" spans="1:1" ht="15" customHeight="1" x14ac:dyDescent="0.25">
      <c r="A65" s="49"/>
    </row>
    <row r="66" spans="1:1" ht="15" customHeight="1" x14ac:dyDescent="0.25">
      <c r="A66" s="50" t="s">
        <v>103</v>
      </c>
    </row>
    <row r="67" spans="1:1" ht="15" customHeight="1" x14ac:dyDescent="0.25">
      <c r="A67" s="126">
        <f>TABELAS!K81</f>
        <v>34</v>
      </c>
    </row>
    <row r="68" spans="1:1" ht="15" customHeight="1" x14ac:dyDescent="0.25">
      <c r="A68" s="126"/>
    </row>
    <row r="69" spans="1:1" ht="15" customHeight="1" x14ac:dyDescent="0.25">
      <c r="A69" s="126"/>
    </row>
    <row r="70" spans="1:1" ht="15" customHeight="1" x14ac:dyDescent="0.25">
      <c r="A70" s="49"/>
    </row>
    <row r="71" spans="1:1" ht="15" customHeight="1" x14ac:dyDescent="0.25">
      <c r="A71" s="139" t="s">
        <v>104</v>
      </c>
    </row>
    <row r="72" spans="1:1" ht="15" customHeight="1" x14ac:dyDescent="0.25">
      <c r="A72" s="139"/>
    </row>
    <row r="73" spans="1:1" ht="15" customHeight="1" x14ac:dyDescent="0.25">
      <c r="A73" s="139"/>
    </row>
    <row r="74" spans="1:1" ht="15" customHeight="1" x14ac:dyDescent="0.25">
      <c r="A74" s="126">
        <f>TABELAS!F85</f>
        <v>96</v>
      </c>
    </row>
    <row r="75" spans="1:1" ht="15" customHeight="1" x14ac:dyDescent="0.25">
      <c r="A75" s="126"/>
    </row>
    <row r="76" spans="1:1" ht="15" customHeight="1" x14ac:dyDescent="0.25">
      <c r="A76" s="126"/>
    </row>
    <row r="77" spans="1:1" ht="27.75" customHeight="1" x14ac:dyDescent="0.25">
      <c r="A77" s="51"/>
    </row>
    <row r="78" spans="1:1" ht="15" customHeight="1" x14ac:dyDescent="0.25">
      <c r="A78" s="139" t="s">
        <v>107</v>
      </c>
    </row>
    <row r="79" spans="1:1" ht="15" customHeight="1" x14ac:dyDescent="0.25">
      <c r="A79" s="139"/>
    </row>
    <row r="80" spans="1:1" ht="15" customHeight="1" x14ac:dyDescent="0.25">
      <c r="A80" s="139"/>
    </row>
    <row r="81" spans="1:9" ht="15" customHeight="1" x14ac:dyDescent="0.25">
      <c r="A81" s="126">
        <f>TABELAS!F87</f>
        <v>130</v>
      </c>
    </row>
    <row r="82" spans="1:9" ht="9.75" customHeight="1" x14ac:dyDescent="0.25">
      <c r="A82" s="126"/>
    </row>
    <row r="83" spans="1:9" ht="15" customHeight="1" x14ac:dyDescent="0.25">
      <c r="A83" s="126"/>
      <c r="B83" s="138" t="s">
        <v>93</v>
      </c>
      <c r="C83" s="138"/>
      <c r="D83" s="138"/>
      <c r="E83" s="138"/>
      <c r="F83" s="138"/>
      <c r="G83" s="138"/>
      <c r="H83" s="138"/>
      <c r="I83" s="138"/>
    </row>
    <row r="84" spans="1:9" ht="30.75" customHeight="1" x14ac:dyDescent="0.25">
      <c r="A84" s="51"/>
      <c r="B84" s="138"/>
      <c r="C84" s="138"/>
      <c r="D84" s="138"/>
      <c r="E84" s="138"/>
      <c r="F84" s="138"/>
      <c r="G84" s="138"/>
      <c r="H84" s="138"/>
      <c r="I84" s="138"/>
    </row>
  </sheetData>
  <mergeCells count="21">
    <mergeCell ref="B83:I84"/>
    <mergeCell ref="A81:A83"/>
    <mergeCell ref="A78:A80"/>
    <mergeCell ref="A71:A73"/>
    <mergeCell ref="A67:A69"/>
    <mergeCell ref="A63:A64"/>
    <mergeCell ref="A74:A76"/>
    <mergeCell ref="A5:Q5"/>
    <mergeCell ref="A33:A35"/>
    <mergeCell ref="A7:Q7"/>
    <mergeCell ref="B39:Q39"/>
    <mergeCell ref="B62:Q62"/>
    <mergeCell ref="A44:A46"/>
    <mergeCell ref="A51:A53"/>
    <mergeCell ref="A58:A60"/>
    <mergeCell ref="A10:A11"/>
    <mergeCell ref="A25:A27"/>
    <mergeCell ref="A22:A24"/>
    <mergeCell ref="A16:A18"/>
    <mergeCell ref="A49:A50"/>
    <mergeCell ref="A40:A41"/>
  </mergeCells>
  <pageMargins left="0.51181102362204722" right="0.31496062992125984" top="0.78740157480314965" bottom="0.39370078740157483" header="0" footer="0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Q93"/>
  <sheetViews>
    <sheetView showGridLines="0" topLeftCell="C69" zoomScale="95" zoomScaleNormal="95" workbookViewId="0">
      <selection activeCell="N84" sqref="N84"/>
    </sheetView>
  </sheetViews>
  <sheetFormatPr defaultRowHeight="15" x14ac:dyDescent="0.25"/>
  <cols>
    <col min="2" max="2" width="34.140625" customWidth="1"/>
    <col min="3" max="3" width="16.42578125" style="10" customWidth="1"/>
    <col min="4" max="4" width="9.140625" style="10"/>
    <col min="5" max="5" width="24.5703125" customWidth="1"/>
    <col min="6" max="6" width="15.140625" style="56" customWidth="1"/>
    <col min="7" max="8" width="15.140625" style="57" customWidth="1"/>
    <col min="9" max="9" width="25.5703125" style="56" customWidth="1"/>
    <col min="10" max="10" width="13.7109375" style="56" customWidth="1"/>
    <col min="11" max="12" width="9.140625" customWidth="1"/>
    <col min="13" max="13" width="18.5703125" customWidth="1"/>
    <col min="14" max="17" width="9.140625" customWidth="1"/>
  </cols>
  <sheetData>
    <row r="1" spans="1:17" x14ac:dyDescent="0.25">
      <c r="A1" t="s">
        <v>0</v>
      </c>
    </row>
    <row r="3" spans="1:17" x14ac:dyDescent="0.25">
      <c r="A3" s="36"/>
      <c r="B3" s="88" t="s">
        <v>1</v>
      </c>
      <c r="C3" s="109"/>
      <c r="D3" s="80"/>
      <c r="E3" s="36"/>
      <c r="F3" s="58"/>
      <c r="G3" s="58"/>
      <c r="H3" s="58"/>
      <c r="I3" s="59"/>
      <c r="J3" s="59"/>
      <c r="K3" s="37"/>
      <c r="L3" s="37"/>
      <c r="M3" s="37"/>
      <c r="N3" s="37"/>
      <c r="O3" s="37"/>
      <c r="P3" t="s">
        <v>41</v>
      </c>
      <c r="Q3" t="s">
        <v>92</v>
      </c>
    </row>
    <row r="4" spans="1:17" x14ac:dyDescent="0.25">
      <c r="A4" s="18"/>
      <c r="B4" s="19" t="s">
        <v>122</v>
      </c>
      <c r="C4" s="81"/>
      <c r="D4" s="81"/>
      <c r="E4" s="12" t="s">
        <v>51</v>
      </c>
      <c r="F4" s="60" t="s">
        <v>18</v>
      </c>
      <c r="G4" s="61"/>
      <c r="H4" s="61"/>
      <c r="I4" s="62" t="s">
        <v>123</v>
      </c>
    </row>
    <row r="5" spans="1:17" x14ac:dyDescent="0.25">
      <c r="B5" s="12" t="s">
        <v>50</v>
      </c>
      <c r="C5" s="110" t="s">
        <v>18</v>
      </c>
      <c r="E5" s="13" t="s">
        <v>105</v>
      </c>
      <c r="F5" s="14">
        <v>57</v>
      </c>
      <c r="G5" s="63"/>
      <c r="H5" s="63"/>
      <c r="I5" s="60" t="s">
        <v>50</v>
      </c>
      <c r="J5" s="60" t="s">
        <v>18</v>
      </c>
      <c r="P5" t="s">
        <v>39</v>
      </c>
      <c r="Q5">
        <v>49</v>
      </c>
    </row>
    <row r="6" spans="1:17" x14ac:dyDescent="0.25">
      <c r="B6" s="13" t="s">
        <v>162</v>
      </c>
      <c r="C6" s="111">
        <v>14</v>
      </c>
      <c r="D6" s="85">
        <f t="shared" ref="D6:D37" si="0">C6/$C$38</f>
        <v>0.13592233009708737</v>
      </c>
      <c r="E6" t="s">
        <v>153</v>
      </c>
      <c r="F6" s="56">
        <v>1</v>
      </c>
      <c r="G6" s="63"/>
      <c r="H6" s="63"/>
      <c r="I6" s="14" t="s">
        <v>84</v>
      </c>
      <c r="J6" s="14">
        <v>150</v>
      </c>
      <c r="K6" s="10"/>
      <c r="P6" t="s">
        <v>25</v>
      </c>
      <c r="Q6">
        <v>39</v>
      </c>
    </row>
    <row r="7" spans="1:17" x14ac:dyDescent="0.25">
      <c r="B7" s="105" t="s">
        <v>163</v>
      </c>
      <c r="C7" s="112">
        <v>14</v>
      </c>
      <c r="D7" s="85">
        <f t="shared" si="0"/>
        <v>0.13592233009708737</v>
      </c>
      <c r="E7" s="13" t="s">
        <v>143</v>
      </c>
      <c r="F7" s="14">
        <v>10</v>
      </c>
      <c r="G7" s="63"/>
      <c r="H7" s="63"/>
      <c r="I7" s="14" t="s">
        <v>32</v>
      </c>
      <c r="J7" s="14">
        <v>91</v>
      </c>
      <c r="K7" s="10"/>
      <c r="P7" t="s">
        <v>32</v>
      </c>
      <c r="Q7">
        <v>37</v>
      </c>
    </row>
    <row r="8" spans="1:17" ht="30" x14ac:dyDescent="0.25">
      <c r="B8" s="101" t="s">
        <v>144</v>
      </c>
      <c r="C8" s="111">
        <v>13</v>
      </c>
      <c r="D8" s="85">
        <f t="shared" si="0"/>
        <v>0.12621359223300971</v>
      </c>
      <c r="E8" s="13" t="s">
        <v>142</v>
      </c>
      <c r="F8" s="14">
        <v>14</v>
      </c>
      <c r="G8" s="63"/>
      <c r="H8" s="63"/>
      <c r="I8" s="14" t="s">
        <v>38</v>
      </c>
      <c r="J8" s="14">
        <v>64</v>
      </c>
      <c r="K8" s="10"/>
      <c r="P8" t="s">
        <v>84</v>
      </c>
      <c r="Q8">
        <v>17</v>
      </c>
    </row>
    <row r="9" spans="1:17" x14ac:dyDescent="0.25">
      <c r="B9" s="13" t="s">
        <v>137</v>
      </c>
      <c r="C9" s="111">
        <v>9</v>
      </c>
      <c r="D9" s="85">
        <f t="shared" si="0"/>
        <v>8.7378640776699032E-2</v>
      </c>
      <c r="E9" s="13" t="s">
        <v>140</v>
      </c>
      <c r="F9" s="14">
        <v>30</v>
      </c>
      <c r="G9" s="63"/>
      <c r="H9" s="63"/>
      <c r="I9" s="14" t="s">
        <v>96</v>
      </c>
      <c r="J9" s="14">
        <v>43</v>
      </c>
      <c r="K9" s="10"/>
      <c r="P9" t="s">
        <v>38</v>
      </c>
      <c r="Q9">
        <v>15</v>
      </c>
    </row>
    <row r="10" spans="1:17" x14ac:dyDescent="0.25">
      <c r="B10" s="13" t="s">
        <v>120</v>
      </c>
      <c r="C10" s="111">
        <v>8</v>
      </c>
      <c r="D10" s="85">
        <f t="shared" si="0"/>
        <v>7.7669902912621352E-2</v>
      </c>
      <c r="G10" s="61"/>
      <c r="H10" s="61"/>
      <c r="I10" s="14" t="s">
        <v>37</v>
      </c>
      <c r="J10" s="14">
        <v>41</v>
      </c>
      <c r="K10" s="10"/>
      <c r="P10" t="s">
        <v>37</v>
      </c>
      <c r="Q10">
        <v>14</v>
      </c>
    </row>
    <row r="11" spans="1:17" x14ac:dyDescent="0.25">
      <c r="B11" s="13" t="s">
        <v>119</v>
      </c>
      <c r="C11" s="111">
        <v>7</v>
      </c>
      <c r="D11" s="85">
        <f t="shared" si="0"/>
        <v>6.7961165048543687E-2</v>
      </c>
      <c r="E11" s="16" t="s">
        <v>18</v>
      </c>
      <c r="F11" s="64">
        <f>SUM(F5:F10)</f>
        <v>112</v>
      </c>
      <c r="I11" s="14" t="s">
        <v>34</v>
      </c>
      <c r="J11" s="14">
        <v>23</v>
      </c>
      <c r="P11" t="s">
        <v>89</v>
      </c>
      <c r="Q11">
        <v>14</v>
      </c>
    </row>
    <row r="12" spans="1:17" x14ac:dyDescent="0.25">
      <c r="B12" s="13" t="s">
        <v>138</v>
      </c>
      <c r="C12" s="111">
        <v>5</v>
      </c>
      <c r="D12" s="85">
        <f t="shared" si="0"/>
        <v>4.8543689320388349E-2</v>
      </c>
      <c r="E12" s="27" t="s">
        <v>100</v>
      </c>
      <c r="F12" s="65"/>
      <c r="G12" s="66"/>
      <c r="H12" s="66"/>
      <c r="I12" s="14" t="s">
        <v>36</v>
      </c>
      <c r="J12" s="14">
        <v>21</v>
      </c>
      <c r="P12" t="s">
        <v>74</v>
      </c>
      <c r="Q12">
        <v>12</v>
      </c>
    </row>
    <row r="13" spans="1:17" x14ac:dyDescent="0.25">
      <c r="B13" s="13" t="s">
        <v>3</v>
      </c>
      <c r="C13" s="111">
        <v>4</v>
      </c>
      <c r="D13" s="85">
        <f t="shared" si="0"/>
        <v>3.8834951456310676E-2</v>
      </c>
      <c r="E13" s="3" t="s">
        <v>50</v>
      </c>
      <c r="F13" s="67" t="s">
        <v>21</v>
      </c>
      <c r="G13" s="66"/>
      <c r="H13" s="66"/>
      <c r="I13" s="14" t="s">
        <v>26</v>
      </c>
      <c r="J13" s="14">
        <v>19</v>
      </c>
      <c r="P13" t="s">
        <v>29</v>
      </c>
      <c r="Q13">
        <v>9</v>
      </c>
    </row>
    <row r="14" spans="1:17" x14ac:dyDescent="0.25">
      <c r="B14" s="107" t="s">
        <v>145</v>
      </c>
      <c r="C14" s="107">
        <v>3</v>
      </c>
      <c r="D14" s="85">
        <f t="shared" si="0"/>
        <v>2.9126213592233011E-2</v>
      </c>
      <c r="E14" s="13" t="s">
        <v>144</v>
      </c>
      <c r="F14" s="14">
        <v>13</v>
      </c>
      <c r="I14" s="14" t="s">
        <v>98</v>
      </c>
      <c r="J14" s="14">
        <v>19</v>
      </c>
      <c r="P14" t="s">
        <v>36</v>
      </c>
      <c r="Q14">
        <v>9</v>
      </c>
    </row>
    <row r="15" spans="1:17" x14ac:dyDescent="0.25">
      <c r="B15" s="13" t="s">
        <v>147</v>
      </c>
      <c r="C15" s="111">
        <v>3</v>
      </c>
      <c r="D15" s="85">
        <f t="shared" si="0"/>
        <v>2.9126213592233011E-2</v>
      </c>
      <c r="E15" s="13" t="s">
        <v>137</v>
      </c>
      <c r="F15" s="14">
        <v>7</v>
      </c>
      <c r="I15" s="14" t="s">
        <v>97</v>
      </c>
      <c r="J15" s="14">
        <v>15</v>
      </c>
      <c r="P15" t="s">
        <v>64</v>
      </c>
      <c r="Q15">
        <v>8</v>
      </c>
    </row>
    <row r="16" spans="1:17" x14ac:dyDescent="0.25">
      <c r="B16" s="103" t="s">
        <v>139</v>
      </c>
      <c r="C16" s="113">
        <v>3</v>
      </c>
      <c r="D16" s="85">
        <f t="shared" si="0"/>
        <v>2.9126213592233011E-2</v>
      </c>
      <c r="E16" s="107" t="s">
        <v>6</v>
      </c>
      <c r="F16" s="106">
        <v>4</v>
      </c>
      <c r="I16" s="14" t="s">
        <v>30</v>
      </c>
      <c r="J16" s="14">
        <v>12</v>
      </c>
      <c r="P16" t="s">
        <v>34</v>
      </c>
      <c r="Q16">
        <v>7</v>
      </c>
    </row>
    <row r="17" spans="2:17" x14ac:dyDescent="0.25">
      <c r="B17" s="104" t="s">
        <v>134</v>
      </c>
      <c r="C17" s="111">
        <v>2</v>
      </c>
      <c r="D17" s="85">
        <f t="shared" si="0"/>
        <v>1.9417475728155338E-2</v>
      </c>
      <c r="E17" s="13" t="s">
        <v>134</v>
      </c>
      <c r="F17" s="14">
        <v>3</v>
      </c>
      <c r="I17" s="14" t="s">
        <v>35</v>
      </c>
      <c r="J17" s="14">
        <v>6</v>
      </c>
      <c r="P17" t="s">
        <v>58</v>
      </c>
      <c r="Q17">
        <v>6</v>
      </c>
    </row>
    <row r="18" spans="2:17" x14ac:dyDescent="0.25">
      <c r="B18" s="13" t="s">
        <v>131</v>
      </c>
      <c r="C18" s="111">
        <v>2</v>
      </c>
      <c r="D18" s="85">
        <f t="shared" si="0"/>
        <v>1.9417475728155338E-2</v>
      </c>
      <c r="E18" s="103" t="s">
        <v>138</v>
      </c>
      <c r="F18" s="63">
        <v>2</v>
      </c>
      <c r="I18" s="14" t="s">
        <v>118</v>
      </c>
      <c r="J18" s="14">
        <v>4</v>
      </c>
      <c r="P18" t="s">
        <v>66</v>
      </c>
      <c r="Q18">
        <v>6</v>
      </c>
    </row>
    <row r="19" spans="2:17" x14ac:dyDescent="0.25">
      <c r="B19" s="13" t="s">
        <v>146</v>
      </c>
      <c r="C19" s="111">
        <v>2</v>
      </c>
      <c r="D19" s="85">
        <f t="shared" si="0"/>
        <v>1.9417475728155338E-2</v>
      </c>
      <c r="E19" s="104" t="s">
        <v>121</v>
      </c>
      <c r="F19" s="14">
        <v>2</v>
      </c>
      <c r="I19" s="14" t="s">
        <v>79</v>
      </c>
      <c r="J19" s="14">
        <v>5</v>
      </c>
      <c r="P19" t="s">
        <v>49</v>
      </c>
      <c r="Q19">
        <v>6</v>
      </c>
    </row>
    <row r="20" spans="2:17" x14ac:dyDescent="0.25">
      <c r="B20" s="13" t="s">
        <v>121</v>
      </c>
      <c r="C20" s="111">
        <v>2</v>
      </c>
      <c r="D20" s="85">
        <f t="shared" si="0"/>
        <v>1.9417475728155338E-2</v>
      </c>
      <c r="E20" s="13" t="s">
        <v>145</v>
      </c>
      <c r="F20" s="14">
        <v>2</v>
      </c>
      <c r="I20" s="14" t="s">
        <v>24</v>
      </c>
      <c r="J20" s="14">
        <v>4</v>
      </c>
      <c r="P20" t="s">
        <v>57</v>
      </c>
      <c r="Q20">
        <v>5</v>
      </c>
    </row>
    <row r="21" spans="2:17" x14ac:dyDescent="0.25">
      <c r="B21" s="13" t="s">
        <v>129</v>
      </c>
      <c r="C21" s="111">
        <v>2</v>
      </c>
      <c r="D21" s="85">
        <f t="shared" si="0"/>
        <v>1.9417475728155338E-2</v>
      </c>
      <c r="E21" s="13" t="s">
        <v>129</v>
      </c>
      <c r="F21" s="14">
        <v>2</v>
      </c>
      <c r="I21" s="14" t="s">
        <v>54</v>
      </c>
      <c r="J21" s="14">
        <v>3</v>
      </c>
      <c r="P21" t="s">
        <v>82</v>
      </c>
      <c r="Q21">
        <v>5</v>
      </c>
    </row>
    <row r="22" spans="2:17" x14ac:dyDescent="0.25">
      <c r="B22" s="13" t="s">
        <v>16</v>
      </c>
      <c r="C22" s="111">
        <v>2</v>
      </c>
      <c r="D22" s="85">
        <f t="shared" si="0"/>
        <v>1.9417475728155338E-2</v>
      </c>
      <c r="E22" s="13" t="s">
        <v>119</v>
      </c>
      <c r="F22" s="14">
        <v>2</v>
      </c>
      <c r="I22" s="14" t="s">
        <v>80</v>
      </c>
      <c r="J22" s="14">
        <v>3</v>
      </c>
      <c r="P22" t="s">
        <v>33</v>
      </c>
      <c r="Q22">
        <v>5</v>
      </c>
    </row>
    <row r="23" spans="2:17" x14ac:dyDescent="0.25">
      <c r="B23" s="13" t="s">
        <v>2</v>
      </c>
      <c r="C23" s="111">
        <v>1</v>
      </c>
      <c r="D23" s="85">
        <f t="shared" si="0"/>
        <v>9.7087378640776691E-3</v>
      </c>
      <c r="E23" s="107" t="s">
        <v>139</v>
      </c>
      <c r="F23" s="106">
        <v>2</v>
      </c>
      <c r="I23" s="14" t="s">
        <v>124</v>
      </c>
      <c r="J23" s="14">
        <v>2</v>
      </c>
      <c r="P23" t="s">
        <v>40</v>
      </c>
      <c r="Q23">
        <v>5</v>
      </c>
    </row>
    <row r="24" spans="2:17" x14ac:dyDescent="0.25">
      <c r="B24" s="13" t="s">
        <v>148</v>
      </c>
      <c r="C24" s="111">
        <v>1</v>
      </c>
      <c r="D24" s="85">
        <f t="shared" si="0"/>
        <v>9.7087378640776691E-3</v>
      </c>
      <c r="E24" s="13" t="s">
        <v>16</v>
      </c>
      <c r="F24" s="14">
        <v>2</v>
      </c>
      <c r="I24" s="14" t="s">
        <v>125</v>
      </c>
      <c r="J24" s="14">
        <v>2</v>
      </c>
      <c r="P24" t="s">
        <v>24</v>
      </c>
      <c r="Q24">
        <v>4</v>
      </c>
    </row>
    <row r="25" spans="2:17" x14ac:dyDescent="0.25">
      <c r="B25" s="13" t="s">
        <v>149</v>
      </c>
      <c r="C25" s="111">
        <v>1</v>
      </c>
      <c r="D25" s="85">
        <f t="shared" si="0"/>
        <v>9.7087378640776691E-3</v>
      </c>
      <c r="E25" s="103" t="s">
        <v>2</v>
      </c>
      <c r="F25" s="63">
        <v>1</v>
      </c>
      <c r="I25" s="14" t="s">
        <v>75</v>
      </c>
      <c r="J25" s="14">
        <v>2</v>
      </c>
      <c r="P25" t="s">
        <v>73</v>
      </c>
      <c r="Q25">
        <v>4</v>
      </c>
    </row>
    <row r="26" spans="2:17" x14ac:dyDescent="0.25">
      <c r="B26" s="13" t="s">
        <v>135</v>
      </c>
      <c r="C26" s="111">
        <v>1</v>
      </c>
      <c r="D26" s="85">
        <f t="shared" si="0"/>
        <v>9.7087378640776691E-3</v>
      </c>
      <c r="E26" s="104" t="s">
        <v>3</v>
      </c>
      <c r="F26" s="14">
        <v>1</v>
      </c>
      <c r="I26" s="14" t="s">
        <v>126</v>
      </c>
      <c r="J26" s="14">
        <v>1</v>
      </c>
      <c r="P26" t="s">
        <v>79</v>
      </c>
      <c r="Q26">
        <v>4</v>
      </c>
    </row>
    <row r="27" spans="2:17" x14ac:dyDescent="0.25">
      <c r="B27" s="103" t="s">
        <v>150</v>
      </c>
      <c r="C27" s="113">
        <v>1</v>
      </c>
      <c r="D27" s="85">
        <f t="shared" si="0"/>
        <v>9.7087378640776691E-3</v>
      </c>
      <c r="E27" s="13" t="s">
        <v>4</v>
      </c>
      <c r="F27" s="14">
        <v>1</v>
      </c>
      <c r="I27" s="14"/>
      <c r="J27" s="14"/>
      <c r="P27" t="s">
        <v>55</v>
      </c>
      <c r="Q27">
        <v>3</v>
      </c>
    </row>
    <row r="28" spans="2:17" x14ac:dyDescent="0.25">
      <c r="B28" s="13" t="s">
        <v>151</v>
      </c>
      <c r="C28" s="111">
        <v>1</v>
      </c>
      <c r="D28" s="85">
        <f t="shared" si="0"/>
        <v>9.7087378640776691E-3</v>
      </c>
      <c r="E28" s="13" t="s">
        <v>149</v>
      </c>
      <c r="F28" s="14">
        <v>1</v>
      </c>
      <c r="G28" s="56"/>
      <c r="H28" s="56"/>
      <c r="I28" s="14"/>
      <c r="J28" s="14"/>
      <c r="N28" t="s">
        <v>61</v>
      </c>
      <c r="O28">
        <v>3</v>
      </c>
    </row>
    <row r="29" spans="2:17" x14ac:dyDescent="0.25">
      <c r="B29" s="13" t="s">
        <v>95</v>
      </c>
      <c r="C29" s="111">
        <v>1</v>
      </c>
      <c r="D29" s="85">
        <f t="shared" si="0"/>
        <v>9.7087378640776691E-3</v>
      </c>
      <c r="E29" s="13" t="s">
        <v>131</v>
      </c>
      <c r="F29" s="14">
        <v>1</v>
      </c>
      <c r="G29" s="56"/>
      <c r="H29" s="56"/>
      <c r="I29" s="14"/>
      <c r="J29" s="14"/>
      <c r="N29" t="s">
        <v>65</v>
      </c>
      <c r="O29">
        <v>3</v>
      </c>
    </row>
    <row r="30" spans="2:17" x14ac:dyDescent="0.25">
      <c r="B30" s="13" t="s">
        <v>152</v>
      </c>
      <c r="C30" s="111">
        <v>1</v>
      </c>
      <c r="D30" s="85">
        <f t="shared" si="0"/>
        <v>9.7087378640776691E-3</v>
      </c>
      <c r="E30" s="107" t="s">
        <v>120</v>
      </c>
      <c r="F30" s="106">
        <v>1</v>
      </c>
      <c r="G30" s="56"/>
      <c r="H30" s="56"/>
      <c r="I30" s="14"/>
      <c r="J30" s="14"/>
      <c r="N30" t="s">
        <v>72</v>
      </c>
      <c r="O30">
        <v>3</v>
      </c>
    </row>
    <row r="31" spans="2:17" x14ac:dyDescent="0.25">
      <c r="B31" s="13"/>
      <c r="C31" s="111"/>
      <c r="D31" s="85">
        <f t="shared" si="0"/>
        <v>0</v>
      </c>
      <c r="E31" s="13" t="s">
        <v>163</v>
      </c>
      <c r="F31" s="14">
        <v>1</v>
      </c>
      <c r="G31" s="66"/>
      <c r="H31" s="66"/>
      <c r="I31" s="14"/>
      <c r="J31" s="14"/>
      <c r="P31" t="s">
        <v>77</v>
      </c>
      <c r="Q31">
        <v>3</v>
      </c>
    </row>
    <row r="32" spans="2:17" x14ac:dyDescent="0.25">
      <c r="B32" s="13"/>
      <c r="C32" s="111"/>
      <c r="D32" s="85">
        <f t="shared" si="0"/>
        <v>0</v>
      </c>
      <c r="E32" s="103"/>
      <c r="F32" s="63"/>
      <c r="I32" s="14"/>
      <c r="J32" s="14"/>
      <c r="P32" t="s">
        <v>26</v>
      </c>
      <c r="Q32">
        <v>3</v>
      </c>
    </row>
    <row r="33" spans="1:17" x14ac:dyDescent="0.25">
      <c r="B33" s="105"/>
      <c r="C33" s="112"/>
      <c r="D33" s="85">
        <f t="shared" si="0"/>
        <v>0</v>
      </c>
      <c r="E33" s="104"/>
      <c r="F33" s="14"/>
      <c r="I33" s="14"/>
      <c r="J33" s="14"/>
      <c r="P33" t="s">
        <v>35</v>
      </c>
      <c r="Q33">
        <v>3</v>
      </c>
    </row>
    <row r="34" spans="1:17" x14ac:dyDescent="0.25">
      <c r="B34" s="13"/>
      <c r="C34" s="111"/>
      <c r="D34" s="85">
        <f t="shared" si="0"/>
        <v>0</v>
      </c>
      <c r="E34" s="13"/>
      <c r="F34" s="14"/>
      <c r="I34" s="14"/>
      <c r="J34" s="14"/>
    </row>
    <row r="35" spans="1:17" x14ac:dyDescent="0.25">
      <c r="B35" s="13"/>
      <c r="C35" s="111"/>
      <c r="D35" s="85">
        <f t="shared" si="0"/>
        <v>0</v>
      </c>
      <c r="E35" s="13"/>
      <c r="F35" s="14"/>
      <c r="I35" s="14"/>
      <c r="J35" s="14"/>
    </row>
    <row r="36" spans="1:17" x14ac:dyDescent="0.25">
      <c r="B36" s="13"/>
      <c r="C36" s="111"/>
      <c r="D36" s="85">
        <f t="shared" si="0"/>
        <v>0</v>
      </c>
      <c r="E36" s="13"/>
      <c r="F36" s="14"/>
      <c r="I36" s="14"/>
      <c r="J36" s="14"/>
    </row>
    <row r="37" spans="1:17" x14ac:dyDescent="0.25">
      <c r="B37" s="13"/>
      <c r="C37" s="111"/>
      <c r="D37" s="85">
        <f t="shared" si="0"/>
        <v>0</v>
      </c>
      <c r="E37" s="107"/>
      <c r="F37" s="106"/>
      <c r="I37" s="14"/>
      <c r="J37" s="14"/>
    </row>
    <row r="38" spans="1:17" x14ac:dyDescent="0.25">
      <c r="B38" s="15" t="s">
        <v>18</v>
      </c>
      <c r="C38" s="114">
        <f>SUM(C6:C37)</f>
        <v>103</v>
      </c>
      <c r="E38" s="89" t="s">
        <v>18</v>
      </c>
      <c r="F38" s="90">
        <f>SUM(F14:F37)</f>
        <v>48</v>
      </c>
      <c r="I38" s="15" t="s">
        <v>18</v>
      </c>
      <c r="J38" s="15">
        <f>SUM(J6:J37)</f>
        <v>530</v>
      </c>
      <c r="P38" t="s">
        <v>62</v>
      </c>
      <c r="Q38">
        <v>2</v>
      </c>
    </row>
    <row r="39" spans="1:17" x14ac:dyDescent="0.25">
      <c r="B39" s="13"/>
      <c r="C39" s="111"/>
      <c r="P39" t="s">
        <v>63</v>
      </c>
      <c r="Q39">
        <v>2</v>
      </c>
    </row>
    <row r="40" spans="1:17" x14ac:dyDescent="0.25">
      <c r="A40" s="35"/>
      <c r="B40" s="35" t="s">
        <v>19</v>
      </c>
      <c r="C40" s="82"/>
      <c r="D40" s="82"/>
      <c r="E40" s="35"/>
      <c r="F40" s="68"/>
      <c r="G40" s="68"/>
      <c r="H40" s="68"/>
      <c r="I40" s="68"/>
      <c r="J40" s="68"/>
      <c r="K40" s="35"/>
      <c r="L40" s="35"/>
      <c r="M40" s="35"/>
      <c r="P40" t="s">
        <v>67</v>
      </c>
      <c r="Q40">
        <v>2</v>
      </c>
    </row>
    <row r="41" spans="1:17" x14ac:dyDescent="0.25">
      <c r="P41" t="s">
        <v>70</v>
      </c>
      <c r="Q41">
        <v>2</v>
      </c>
    </row>
    <row r="42" spans="1:17" x14ac:dyDescent="0.25">
      <c r="E42" s="20" t="s">
        <v>20</v>
      </c>
      <c r="F42" s="69"/>
      <c r="G42" s="70"/>
      <c r="H42" s="70"/>
      <c r="P42" t="s">
        <v>75</v>
      </c>
      <c r="Q42">
        <v>2</v>
      </c>
    </row>
    <row r="43" spans="1:17" x14ac:dyDescent="0.25">
      <c r="A43" s="33"/>
      <c r="B43" s="20" t="s">
        <v>106</v>
      </c>
      <c r="C43" s="115"/>
      <c r="D43" s="83"/>
      <c r="N43" s="31"/>
      <c r="P43" t="s">
        <v>27</v>
      </c>
      <c r="Q43">
        <v>2</v>
      </c>
    </row>
    <row r="44" spans="1:17" x14ac:dyDescent="0.25">
      <c r="E44" s="1" t="s">
        <v>164</v>
      </c>
      <c r="F44" s="1" t="s">
        <v>127</v>
      </c>
      <c r="G44" s="1" t="s">
        <v>128</v>
      </c>
      <c r="H44" s="102" t="s">
        <v>165</v>
      </c>
      <c r="I44" s="71" t="s">
        <v>21</v>
      </c>
    </row>
    <row r="45" spans="1:17" x14ac:dyDescent="0.25">
      <c r="B45" s="2" t="s">
        <v>17</v>
      </c>
      <c r="C45" s="116" t="s">
        <v>18</v>
      </c>
      <c r="E45" s="96">
        <v>2012</v>
      </c>
      <c r="F45" s="97"/>
      <c r="G45" s="97"/>
      <c r="H45" s="94">
        <v>1</v>
      </c>
      <c r="I45" s="94">
        <v>1</v>
      </c>
      <c r="P45" t="s">
        <v>87</v>
      </c>
      <c r="Q45">
        <v>2</v>
      </c>
    </row>
    <row r="46" spans="1:17" x14ac:dyDescent="0.25">
      <c r="B46" s="91" t="s">
        <v>7</v>
      </c>
      <c r="C46" s="117">
        <v>58</v>
      </c>
      <c r="E46" s="98">
        <v>2016</v>
      </c>
      <c r="F46" s="99"/>
      <c r="G46" s="99">
        <v>1</v>
      </c>
      <c r="H46" s="95"/>
      <c r="I46" s="95">
        <v>1</v>
      </c>
      <c r="P46" t="s">
        <v>90</v>
      </c>
      <c r="Q46">
        <v>2</v>
      </c>
    </row>
    <row r="47" spans="1:17" x14ac:dyDescent="0.25">
      <c r="B47" s="92" t="s">
        <v>12</v>
      </c>
      <c r="C47" s="118">
        <v>54</v>
      </c>
      <c r="E47" s="98">
        <v>2017</v>
      </c>
      <c r="F47" s="99">
        <v>10</v>
      </c>
      <c r="G47" s="99">
        <v>13</v>
      </c>
      <c r="H47" s="95">
        <v>2</v>
      </c>
      <c r="I47" s="95">
        <v>25</v>
      </c>
      <c r="P47" t="s">
        <v>52</v>
      </c>
      <c r="Q47">
        <v>1</v>
      </c>
    </row>
    <row r="48" spans="1:17" x14ac:dyDescent="0.25">
      <c r="B48" s="92" t="s">
        <v>2</v>
      </c>
      <c r="C48" s="118">
        <v>14</v>
      </c>
      <c r="E48" s="98">
        <v>2018</v>
      </c>
      <c r="F48" s="99">
        <v>15</v>
      </c>
      <c r="G48" s="99">
        <v>32</v>
      </c>
      <c r="H48" s="95"/>
      <c r="I48" s="95">
        <v>47</v>
      </c>
      <c r="P48" t="s">
        <v>53</v>
      </c>
      <c r="Q48">
        <v>1</v>
      </c>
    </row>
    <row r="49" spans="2:17" x14ac:dyDescent="0.25">
      <c r="B49" s="92" t="s">
        <v>8</v>
      </c>
      <c r="C49" s="118">
        <v>12</v>
      </c>
      <c r="E49" s="98">
        <v>2019</v>
      </c>
      <c r="F49" s="99">
        <v>37</v>
      </c>
      <c r="G49" s="99">
        <v>37</v>
      </c>
      <c r="H49" s="95"/>
      <c r="I49" s="95">
        <v>74</v>
      </c>
      <c r="P49" t="s">
        <v>54</v>
      </c>
      <c r="Q49">
        <v>1</v>
      </c>
    </row>
    <row r="50" spans="2:17" x14ac:dyDescent="0.25">
      <c r="B50" s="92" t="s">
        <v>3</v>
      </c>
      <c r="C50" s="118">
        <v>9</v>
      </c>
      <c r="E50" s="98">
        <v>2020</v>
      </c>
      <c r="F50" s="99">
        <v>16</v>
      </c>
      <c r="G50" s="99">
        <v>5</v>
      </c>
      <c r="H50" s="95"/>
      <c r="I50" s="95">
        <v>21</v>
      </c>
      <c r="P50" t="s">
        <v>56</v>
      </c>
      <c r="Q50">
        <v>1</v>
      </c>
    </row>
    <row r="51" spans="2:17" x14ac:dyDescent="0.25">
      <c r="B51" s="92" t="s">
        <v>132</v>
      </c>
      <c r="C51" s="118">
        <v>8</v>
      </c>
      <c r="E51" s="98">
        <v>2021</v>
      </c>
      <c r="F51" s="99">
        <v>14</v>
      </c>
      <c r="G51" s="99"/>
      <c r="H51" s="95"/>
      <c r="I51" s="95">
        <v>14</v>
      </c>
      <c r="P51" t="s">
        <v>59</v>
      </c>
      <c r="Q51">
        <v>1</v>
      </c>
    </row>
    <row r="52" spans="2:17" x14ac:dyDescent="0.25">
      <c r="B52" s="92" t="s">
        <v>5</v>
      </c>
      <c r="C52" s="118">
        <v>5</v>
      </c>
      <c r="E52" s="5" t="s">
        <v>18</v>
      </c>
      <c r="F52" s="100">
        <f>SUM(F45:F51)</f>
        <v>92</v>
      </c>
      <c r="G52" s="100">
        <f t="shared" ref="G52:I52" si="1">SUM(G45:G51)</f>
        <v>88</v>
      </c>
      <c r="H52" s="100">
        <f t="shared" si="1"/>
        <v>3</v>
      </c>
      <c r="I52" s="72">
        <f t="shared" si="1"/>
        <v>183</v>
      </c>
      <c r="P52" t="s">
        <v>60</v>
      </c>
      <c r="Q52">
        <v>1</v>
      </c>
    </row>
    <row r="53" spans="2:17" x14ac:dyDescent="0.25">
      <c r="B53" s="92" t="s">
        <v>133</v>
      </c>
      <c r="C53" s="118">
        <v>5</v>
      </c>
      <c r="J53"/>
      <c r="O53" t="s">
        <v>68</v>
      </c>
      <c r="P53">
        <v>1</v>
      </c>
    </row>
    <row r="54" spans="2:17" x14ac:dyDescent="0.25">
      <c r="B54" s="92" t="s">
        <v>10</v>
      </c>
      <c r="C54" s="118">
        <v>4</v>
      </c>
      <c r="E54" s="5" t="s">
        <v>164</v>
      </c>
      <c r="F54" s="72" t="s">
        <v>166</v>
      </c>
      <c r="G54" s="72" t="s">
        <v>167</v>
      </c>
      <c r="H54" s="72" t="s">
        <v>168</v>
      </c>
      <c r="I54" s="5" t="s">
        <v>21</v>
      </c>
      <c r="J54"/>
      <c r="O54" t="s">
        <v>69</v>
      </c>
      <c r="P54">
        <v>1</v>
      </c>
    </row>
    <row r="55" spans="2:17" x14ac:dyDescent="0.25">
      <c r="B55" s="92" t="s">
        <v>11</v>
      </c>
      <c r="C55" s="118">
        <v>4</v>
      </c>
      <c r="E55" s="6">
        <v>2012</v>
      </c>
      <c r="F55" s="53">
        <v>1</v>
      </c>
      <c r="G55" s="53"/>
      <c r="H55" s="53"/>
      <c r="I55" s="53">
        <f>SUM(F55:H55)</f>
        <v>1</v>
      </c>
      <c r="J55"/>
      <c r="O55" t="s">
        <v>71</v>
      </c>
      <c r="P55">
        <v>1</v>
      </c>
    </row>
    <row r="56" spans="2:17" x14ac:dyDescent="0.25">
      <c r="B56" s="92" t="s">
        <v>9</v>
      </c>
      <c r="C56" s="118">
        <v>3</v>
      </c>
      <c r="E56" s="7">
        <v>2016</v>
      </c>
      <c r="F56" s="54">
        <v>1</v>
      </c>
      <c r="G56" s="54"/>
      <c r="H56" s="54"/>
      <c r="I56" s="53">
        <f t="shared" ref="I56:I61" si="2">SUM(F56:H56)</f>
        <v>1</v>
      </c>
      <c r="J56"/>
      <c r="O56" t="s">
        <v>76</v>
      </c>
      <c r="P56">
        <v>1</v>
      </c>
    </row>
    <row r="57" spans="2:17" x14ac:dyDescent="0.25">
      <c r="B57" s="92" t="s">
        <v>4</v>
      </c>
      <c r="C57" s="118">
        <v>2</v>
      </c>
      <c r="E57" s="7">
        <v>2017</v>
      </c>
      <c r="F57" s="54">
        <v>24</v>
      </c>
      <c r="G57" s="54"/>
      <c r="H57" s="54">
        <v>1</v>
      </c>
      <c r="I57" s="53">
        <f t="shared" si="2"/>
        <v>25</v>
      </c>
      <c r="J57"/>
      <c r="O57" t="s">
        <v>78</v>
      </c>
      <c r="P57">
        <v>1</v>
      </c>
    </row>
    <row r="58" spans="2:17" x14ac:dyDescent="0.25">
      <c r="B58" s="92" t="s">
        <v>13</v>
      </c>
      <c r="C58" s="118">
        <v>1</v>
      </c>
      <c r="E58" s="7">
        <v>2018</v>
      </c>
      <c r="F58" s="54">
        <v>45</v>
      </c>
      <c r="G58" s="54">
        <v>1</v>
      </c>
      <c r="H58" s="54">
        <v>1</v>
      </c>
      <c r="I58" s="53">
        <f t="shared" si="2"/>
        <v>47</v>
      </c>
      <c r="J58"/>
      <c r="O58" t="s">
        <v>80</v>
      </c>
      <c r="P58">
        <v>1</v>
      </c>
    </row>
    <row r="59" spans="2:17" x14ac:dyDescent="0.25">
      <c r="B59" s="92" t="s">
        <v>154</v>
      </c>
      <c r="C59" s="118">
        <v>1</v>
      </c>
      <c r="E59" s="7">
        <v>2019</v>
      </c>
      <c r="F59" s="54">
        <v>68</v>
      </c>
      <c r="G59" s="54">
        <v>6</v>
      </c>
      <c r="H59" s="54"/>
      <c r="I59" s="53">
        <f t="shared" si="2"/>
        <v>74</v>
      </c>
      <c r="J59"/>
      <c r="O59" t="s">
        <v>81</v>
      </c>
      <c r="P59">
        <v>1</v>
      </c>
    </row>
    <row r="60" spans="2:17" x14ac:dyDescent="0.25">
      <c r="B60" s="92" t="s">
        <v>14</v>
      </c>
      <c r="C60" s="118">
        <v>1</v>
      </c>
      <c r="E60" s="7">
        <v>2020</v>
      </c>
      <c r="F60" s="54">
        <v>20</v>
      </c>
      <c r="G60" s="54">
        <v>1</v>
      </c>
      <c r="H60" s="54"/>
      <c r="I60" s="53">
        <f t="shared" si="2"/>
        <v>21</v>
      </c>
      <c r="J60"/>
      <c r="O60" t="s">
        <v>83</v>
      </c>
      <c r="P60">
        <v>1</v>
      </c>
    </row>
    <row r="61" spans="2:17" x14ac:dyDescent="0.25">
      <c r="B61" s="92" t="s">
        <v>15</v>
      </c>
      <c r="C61" s="118">
        <v>1</v>
      </c>
      <c r="E61" s="7">
        <v>2021</v>
      </c>
      <c r="F61" s="54">
        <v>13</v>
      </c>
      <c r="G61" s="54"/>
      <c r="H61" s="54">
        <v>1</v>
      </c>
      <c r="I61" s="53">
        <f t="shared" si="2"/>
        <v>14</v>
      </c>
      <c r="J61"/>
      <c r="L61" t="s">
        <v>28</v>
      </c>
      <c r="M61">
        <v>1</v>
      </c>
    </row>
    <row r="62" spans="2:17" x14ac:dyDescent="0.25">
      <c r="B62" s="92" t="s">
        <v>16</v>
      </c>
      <c r="C62" s="118">
        <v>1</v>
      </c>
      <c r="E62" s="22">
        <v>2021</v>
      </c>
      <c r="F62" s="69">
        <f>SUM(F55:F61)</f>
        <v>172</v>
      </c>
      <c r="G62" s="69">
        <f t="shared" ref="G62:H62" si="3">SUM(G55:G61)</f>
        <v>8</v>
      </c>
      <c r="H62" s="69">
        <f t="shared" si="3"/>
        <v>3</v>
      </c>
      <c r="I62" s="55">
        <f>SUM(F62:H62)</f>
        <v>183</v>
      </c>
      <c r="J62"/>
      <c r="L62" t="s">
        <v>30</v>
      </c>
      <c r="M62">
        <v>1</v>
      </c>
    </row>
    <row r="63" spans="2:17" x14ac:dyDescent="0.25">
      <c r="B63" s="93"/>
      <c r="C63" s="119"/>
      <c r="E63" s="56"/>
      <c r="G63"/>
      <c r="H63"/>
      <c r="I63"/>
      <c r="J63"/>
      <c r="L63" t="s">
        <v>31</v>
      </c>
      <c r="M63">
        <v>1</v>
      </c>
    </row>
    <row r="64" spans="2:17" x14ac:dyDescent="0.25">
      <c r="B64" s="52"/>
      <c r="C64" s="120">
        <f>SUM(C46:C63)</f>
        <v>183</v>
      </c>
      <c r="E64" s="56"/>
      <c r="G64"/>
      <c r="H64"/>
      <c r="I64"/>
      <c r="J64"/>
      <c r="L64" t="s">
        <v>85</v>
      </c>
      <c r="M64">
        <v>1</v>
      </c>
    </row>
    <row r="65" spans="1:17" x14ac:dyDescent="0.25">
      <c r="B65" s="21"/>
      <c r="C65" s="121"/>
      <c r="E65" s="56"/>
      <c r="G65"/>
      <c r="H65"/>
      <c r="I65"/>
      <c r="J65"/>
      <c r="L65" t="s">
        <v>86</v>
      </c>
      <c r="M65">
        <v>1</v>
      </c>
    </row>
    <row r="66" spans="1:17" x14ac:dyDescent="0.25">
      <c r="E66" s="56"/>
      <c r="G66"/>
      <c r="H66"/>
      <c r="I66"/>
      <c r="J66"/>
    </row>
    <row r="67" spans="1:17" x14ac:dyDescent="0.25">
      <c r="E67" s="73"/>
      <c r="G67"/>
      <c r="H67"/>
      <c r="I67"/>
      <c r="J67"/>
    </row>
    <row r="68" spans="1:17" x14ac:dyDescent="0.25">
      <c r="A68" s="17"/>
      <c r="B68" s="4" t="s">
        <v>23</v>
      </c>
      <c r="C68" s="11"/>
      <c r="D68" s="84"/>
      <c r="E68" s="17"/>
      <c r="F68" s="74"/>
      <c r="G68" s="74"/>
      <c r="H68" s="74"/>
      <c r="I68" s="74"/>
      <c r="J68" s="74"/>
      <c r="K68" s="17"/>
      <c r="L68" s="17"/>
      <c r="M68" s="17"/>
      <c r="N68" s="17"/>
    </row>
    <row r="70" spans="1:17" x14ac:dyDescent="0.25">
      <c r="B70" s="8" t="s">
        <v>41</v>
      </c>
      <c r="C70" s="122" t="s">
        <v>18</v>
      </c>
      <c r="D70" s="11"/>
      <c r="E70" s="4"/>
      <c r="F70" s="75"/>
      <c r="G70" s="70"/>
      <c r="H70" s="70"/>
      <c r="P70" t="s">
        <v>88</v>
      </c>
      <c r="Q70">
        <v>1</v>
      </c>
    </row>
    <row r="71" spans="1:17" x14ac:dyDescent="0.25">
      <c r="A71" s="31"/>
      <c r="B71" s="7" t="s">
        <v>32</v>
      </c>
      <c r="C71" s="123">
        <v>32</v>
      </c>
      <c r="I71" s="75"/>
      <c r="J71" s="75"/>
      <c r="K71" s="4"/>
      <c r="L71" s="4"/>
      <c r="M71" s="4"/>
      <c r="N71" s="4"/>
      <c r="P71" t="s">
        <v>91</v>
      </c>
      <c r="Q71">
        <v>1</v>
      </c>
    </row>
    <row r="72" spans="1:17" x14ac:dyDescent="0.25">
      <c r="B72" s="7" t="s">
        <v>38</v>
      </c>
      <c r="C72" s="123">
        <v>23</v>
      </c>
      <c r="E72" s="4" t="s">
        <v>43</v>
      </c>
      <c r="F72" s="75" t="s">
        <v>18</v>
      </c>
      <c r="G72" s="70"/>
      <c r="H72" s="70"/>
    </row>
    <row r="73" spans="1:17" x14ac:dyDescent="0.25">
      <c r="B73" s="7" t="s">
        <v>96</v>
      </c>
      <c r="C73" s="123">
        <v>20</v>
      </c>
      <c r="E73" s="10" t="s">
        <v>157</v>
      </c>
      <c r="F73" s="76">
        <v>5</v>
      </c>
      <c r="G73" s="77"/>
      <c r="H73" s="77"/>
      <c r="I73" s="140" t="s">
        <v>47</v>
      </c>
      <c r="J73" s="140"/>
      <c r="K73" s="4" t="s">
        <v>18</v>
      </c>
      <c r="M73" s="29" t="s">
        <v>130</v>
      </c>
      <c r="N73" s="29">
        <v>1</v>
      </c>
    </row>
    <row r="74" spans="1:17" x14ac:dyDescent="0.25">
      <c r="B74" s="7" t="s">
        <v>30</v>
      </c>
      <c r="C74" s="123">
        <v>10</v>
      </c>
      <c r="E74" s="10" t="s">
        <v>42</v>
      </c>
      <c r="F74" s="76">
        <v>19</v>
      </c>
      <c r="G74" s="77"/>
      <c r="H74" s="77"/>
      <c r="J74" s="56" t="s">
        <v>13</v>
      </c>
      <c r="K74">
        <v>1</v>
      </c>
      <c r="M74" s="29" t="s">
        <v>94</v>
      </c>
      <c r="N74" s="29">
        <v>10</v>
      </c>
    </row>
    <row r="75" spans="1:17" x14ac:dyDescent="0.25">
      <c r="B75" s="7" t="s">
        <v>36</v>
      </c>
      <c r="C75" s="123">
        <v>10</v>
      </c>
      <c r="E75" s="10" t="s">
        <v>45</v>
      </c>
      <c r="F75" s="76">
        <v>10</v>
      </c>
      <c r="G75" s="77"/>
      <c r="H75" s="77"/>
      <c r="J75" s="56" t="s">
        <v>155</v>
      </c>
      <c r="K75">
        <v>1</v>
      </c>
      <c r="M75" s="29" t="s">
        <v>136</v>
      </c>
      <c r="N75" s="29">
        <v>1</v>
      </c>
    </row>
    <row r="76" spans="1:17" x14ac:dyDescent="0.25">
      <c r="B76" s="7" t="s">
        <v>84</v>
      </c>
      <c r="C76" s="123">
        <v>7</v>
      </c>
      <c r="E76" s="10" t="s">
        <v>160</v>
      </c>
      <c r="F76" s="56">
        <v>15</v>
      </c>
      <c r="G76" s="77"/>
      <c r="H76" s="77"/>
      <c r="I76"/>
      <c r="J76" s="56" t="s">
        <v>116</v>
      </c>
      <c r="K76">
        <v>3</v>
      </c>
      <c r="M76" s="29" t="s">
        <v>156</v>
      </c>
      <c r="N76" s="29">
        <v>9</v>
      </c>
    </row>
    <row r="77" spans="1:17" x14ac:dyDescent="0.25">
      <c r="B77" s="7" t="s">
        <v>34</v>
      </c>
      <c r="C77" s="123">
        <v>6</v>
      </c>
      <c r="E77" s="10" t="s">
        <v>161</v>
      </c>
      <c r="F77" s="56">
        <v>4</v>
      </c>
      <c r="G77" s="77"/>
      <c r="H77" s="77"/>
      <c r="J77" s="56" t="s">
        <v>115</v>
      </c>
      <c r="K77">
        <v>3</v>
      </c>
      <c r="M77" s="29"/>
      <c r="N77" s="29"/>
    </row>
    <row r="78" spans="1:17" ht="15" customHeight="1" x14ac:dyDescent="0.25">
      <c r="B78" s="7" t="s">
        <v>26</v>
      </c>
      <c r="C78" s="123">
        <v>5</v>
      </c>
      <c r="E78" s="10" t="s">
        <v>46</v>
      </c>
      <c r="F78" s="76">
        <v>14</v>
      </c>
      <c r="G78" s="77"/>
      <c r="H78" s="77"/>
      <c r="J78" s="56" t="s">
        <v>2</v>
      </c>
      <c r="K78">
        <v>5</v>
      </c>
      <c r="M78" s="29" t="s">
        <v>18</v>
      </c>
      <c r="N78" s="29">
        <f>SUM(N73:N77)</f>
        <v>21</v>
      </c>
    </row>
    <row r="79" spans="1:17" ht="15" customHeight="1" x14ac:dyDescent="0.25">
      <c r="B79" s="7" t="s">
        <v>35</v>
      </c>
      <c r="C79" s="123">
        <v>4</v>
      </c>
      <c r="E79" s="10" t="s">
        <v>159</v>
      </c>
      <c r="F79" s="56">
        <v>6</v>
      </c>
      <c r="J79" s="56" t="s">
        <v>117</v>
      </c>
      <c r="K79">
        <f>N78</f>
        <v>21</v>
      </c>
    </row>
    <row r="80" spans="1:17" x14ac:dyDescent="0.25">
      <c r="B80" s="7" t="s">
        <v>37</v>
      </c>
      <c r="C80" s="123">
        <v>4</v>
      </c>
      <c r="E80" s="108" t="s">
        <v>44</v>
      </c>
      <c r="F80" s="76">
        <v>21</v>
      </c>
      <c r="L80">
        <v>1</v>
      </c>
    </row>
    <row r="81" spans="2:11" x14ac:dyDescent="0.25">
      <c r="B81" s="7" t="s">
        <v>97</v>
      </c>
      <c r="C81" s="123">
        <v>3</v>
      </c>
      <c r="E81" s="10" t="s">
        <v>158</v>
      </c>
      <c r="F81" s="76">
        <v>36</v>
      </c>
      <c r="G81" s="70"/>
      <c r="H81" s="70"/>
      <c r="J81" s="75" t="s">
        <v>18</v>
      </c>
      <c r="K81" s="4">
        <f>SUM(K74:K79)</f>
        <v>34</v>
      </c>
    </row>
    <row r="82" spans="2:11" x14ac:dyDescent="0.25">
      <c r="B82" s="7" t="s">
        <v>24</v>
      </c>
      <c r="C82" s="123">
        <v>2</v>
      </c>
      <c r="E82" s="11" t="s">
        <v>18</v>
      </c>
      <c r="F82" s="75">
        <f>SUM(F73:F81)</f>
        <v>130</v>
      </c>
    </row>
    <row r="83" spans="2:11" x14ac:dyDescent="0.25">
      <c r="B83" s="7" t="s">
        <v>98</v>
      </c>
      <c r="C83" s="123">
        <v>2</v>
      </c>
      <c r="I83"/>
      <c r="J83"/>
    </row>
    <row r="84" spans="2:11" x14ac:dyDescent="0.25">
      <c r="B84" s="7" t="s">
        <v>54</v>
      </c>
      <c r="C84" s="123">
        <v>1</v>
      </c>
    </row>
    <row r="85" spans="2:11" x14ac:dyDescent="0.25">
      <c r="B85" s="7" t="s">
        <v>80</v>
      </c>
      <c r="C85" s="123">
        <v>1</v>
      </c>
      <c r="E85" s="29" t="s">
        <v>104</v>
      </c>
      <c r="F85" s="78">
        <f>F82-K81</f>
        <v>96</v>
      </c>
      <c r="G85" s="79"/>
      <c r="H85" s="79"/>
    </row>
    <row r="86" spans="2:11" x14ac:dyDescent="0.25">
      <c r="B86" s="9" t="s">
        <v>18</v>
      </c>
      <c r="C86" s="124">
        <f>SUM(C71:C85)</f>
        <v>130</v>
      </c>
      <c r="I86" s="56">
        <f>109+29</f>
        <v>138</v>
      </c>
    </row>
    <row r="87" spans="2:11" x14ac:dyDescent="0.25">
      <c r="E87" s="86" t="s">
        <v>18</v>
      </c>
      <c r="F87" s="87">
        <f>F85+K81</f>
        <v>130</v>
      </c>
      <c r="J87"/>
    </row>
    <row r="88" spans="2:11" x14ac:dyDescent="0.25">
      <c r="J88"/>
    </row>
    <row r="89" spans="2:11" x14ac:dyDescent="0.25">
      <c r="J89"/>
    </row>
    <row r="90" spans="2:11" x14ac:dyDescent="0.25">
      <c r="J90"/>
    </row>
    <row r="91" spans="2:11" x14ac:dyDescent="0.25">
      <c r="J91"/>
    </row>
    <row r="92" spans="2:11" x14ac:dyDescent="0.25">
      <c r="I92"/>
      <c r="J92"/>
    </row>
    <row r="93" spans="2:11" x14ac:dyDescent="0.25">
      <c r="I93"/>
      <c r="J93"/>
    </row>
  </sheetData>
  <mergeCells count="1">
    <mergeCell ref="I73:J7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24" sqref="H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CONSOLIDADO</vt:lpstr>
      <vt:lpstr>TABELAS</vt:lpstr>
      <vt:lpstr>Plan1</vt:lpstr>
    </vt:vector>
  </TitlesOfParts>
  <Company>Cidade Administrativa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Heloísa Silva de Oliveira (CGE)</dc:creator>
  <cp:lastModifiedBy>Heloisa</cp:lastModifiedBy>
  <cp:lastPrinted>2021-09-20T12:54:22Z</cp:lastPrinted>
  <dcterms:created xsi:type="dcterms:W3CDTF">2019-08-26T13:51:52Z</dcterms:created>
  <dcterms:modified xsi:type="dcterms:W3CDTF">2021-09-20T12:55:52Z</dcterms:modified>
</cp:coreProperties>
</file>